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defaultThemeVersion="166925"/>
  <mc:AlternateContent xmlns:mc="http://schemas.openxmlformats.org/markup-compatibility/2006">
    <mc:Choice Requires="x15">
      <x15ac:absPath xmlns:x15ac="http://schemas.microsoft.com/office/spreadsheetml/2010/11/ac" url="/Users/ahmlaoibhtighe/ArthurHowardMorris.github.io/assets/slides/acct3210/S7/"/>
    </mc:Choice>
  </mc:AlternateContent>
  <xr:revisionPtr revIDLastSave="0" documentId="13_ncr:1_{0871D6B4-BADE-CF47-94E4-3FC72E430C13}" xr6:coauthVersionLast="47" xr6:coauthVersionMax="47" xr10:uidLastSave="{00000000-0000-0000-0000-000000000000}"/>
  <bookViews>
    <workbookView xWindow="160" yWindow="840" windowWidth="34240" windowHeight="21340" xr2:uid="{C00C2333-4917-5D42-BB89-93715C7EFC19}"/>
  </bookViews>
  <sheets>
    <sheet name="contents" sheetId="5" r:id="rId1"/>
    <sheet name="simple example blank" sheetId="6" r:id="rId2"/>
    <sheet name="simple" sheetId="3" r:id="rId3"/>
    <sheet name="Q1&amp;2-s1-blank" sheetId="10" r:id="rId4"/>
    <sheet name="Q1&amp;2-s1" sheetId="9" r:id="rId5"/>
    <sheet name="Q1&amp;2-s2-blank" sheetId="11" r:id="rId6"/>
    <sheet name="Q1&amp;2-s2" sheetId="8" r:id="rId7"/>
    <sheet name="Q1&amp;2-s3-blank" sheetId="12" r:id="rId8"/>
    <sheet name="Q1&amp;2-s3" sheetId="7" r:id="rId9"/>
    <sheet name="Q1&amp;2-s4-blank" sheetId="13" r:id="rId10"/>
    <sheet name="Q1&amp;2-s4" sheetId="2" r:id="rId11"/>
    <sheet name="Q1&amp;2-alt" sheetId="4"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3" l="1"/>
  <c r="F12" i="13"/>
  <c r="E12" i="13"/>
  <c r="D12" i="13"/>
  <c r="C12" i="13"/>
  <c r="B12" i="13"/>
  <c r="B11" i="13"/>
  <c r="G8" i="13"/>
  <c r="G11" i="13" s="1"/>
  <c r="G13" i="13" s="1"/>
  <c r="F8" i="13"/>
  <c r="F11" i="13" s="1"/>
  <c r="F13" i="13" s="1"/>
  <c r="E8" i="13"/>
  <c r="E11" i="13" s="1"/>
  <c r="E13" i="13" s="1"/>
  <c r="D8" i="13"/>
  <c r="C8" i="13"/>
  <c r="C11" i="13" s="1"/>
  <c r="D7" i="13"/>
  <c r="D11" i="13" s="1"/>
  <c r="D13" i="13" s="1"/>
  <c r="G11" i="12"/>
  <c r="F11" i="12"/>
  <c r="E11" i="12"/>
  <c r="D11" i="12"/>
  <c r="B11" i="12"/>
  <c r="G8" i="12"/>
  <c r="F8" i="12"/>
  <c r="E8" i="12"/>
  <c r="D8" i="12"/>
  <c r="C8" i="12"/>
  <c r="C11" i="12" s="1"/>
  <c r="D7" i="12"/>
  <c r="G8" i="11"/>
  <c r="F8" i="11"/>
  <c r="E8" i="11"/>
  <c r="D8" i="11"/>
  <c r="C8" i="11"/>
  <c r="D7" i="11"/>
  <c r="E13" i="7"/>
  <c r="C13" i="7"/>
  <c r="B13" i="7"/>
  <c r="C5" i="3"/>
  <c r="C6" i="3"/>
  <c r="C7" i="3"/>
  <c r="C8" i="3"/>
  <c r="C4" i="3"/>
  <c r="G8" i="9"/>
  <c r="F8" i="9"/>
  <c r="E8" i="9"/>
  <c r="D8" i="9"/>
  <c r="C8" i="9"/>
  <c r="D7" i="9"/>
  <c r="F11" i="8"/>
  <c r="B11" i="8"/>
  <c r="G8" i="8"/>
  <c r="G11" i="8" s="1"/>
  <c r="F8" i="8"/>
  <c r="E8" i="8"/>
  <c r="E11" i="8" s="1"/>
  <c r="D8" i="8"/>
  <c r="C8" i="8"/>
  <c r="C11" i="8" s="1"/>
  <c r="D7" i="8"/>
  <c r="D11" i="8" s="1"/>
  <c r="G12" i="7"/>
  <c r="F12" i="7"/>
  <c r="E12" i="7"/>
  <c r="D12" i="7"/>
  <c r="C12" i="7"/>
  <c r="B12" i="7"/>
  <c r="G11" i="7"/>
  <c r="B11" i="7"/>
  <c r="G8" i="7"/>
  <c r="F8" i="7"/>
  <c r="F11" i="7" s="1"/>
  <c r="E8" i="7"/>
  <c r="E11" i="7" s="1"/>
  <c r="D8" i="7"/>
  <c r="C8" i="7"/>
  <c r="C11" i="7" s="1"/>
  <c r="D7" i="7"/>
  <c r="D11" i="7" s="1"/>
  <c r="D13" i="7" s="1"/>
  <c r="C9" i="3"/>
  <c r="G11" i="4"/>
  <c r="G13" i="4" s="1"/>
  <c r="F11" i="4"/>
  <c r="F13" i="4" s="1"/>
  <c r="D11" i="4"/>
  <c r="D13" i="4" s="1"/>
  <c r="C11" i="4"/>
  <c r="C13" i="4" s="1"/>
  <c r="D8" i="4"/>
  <c r="E8" i="4"/>
  <c r="E11" i="4" s="1"/>
  <c r="E13" i="4" s="1"/>
  <c r="F8" i="4"/>
  <c r="G8" i="4"/>
  <c r="C8" i="4"/>
  <c r="B20" i="4"/>
  <c r="C19" i="4"/>
  <c r="C20" i="4" s="1"/>
  <c r="D19" i="4"/>
  <c r="D20" i="4" s="1"/>
  <c r="E19" i="4"/>
  <c r="E20" i="4" s="1"/>
  <c r="F19" i="4"/>
  <c r="F20" i="4" s="1"/>
  <c r="G19" i="4"/>
  <c r="G20" i="4" s="1"/>
  <c r="B19" i="4"/>
  <c r="G12" i="4"/>
  <c r="F12" i="4"/>
  <c r="E12" i="4"/>
  <c r="D12" i="4"/>
  <c r="C12" i="4"/>
  <c r="B12" i="4"/>
  <c r="B11" i="4"/>
  <c r="B13" i="4" s="1"/>
  <c r="B14" i="4" s="1"/>
  <c r="D7" i="4"/>
  <c r="B11" i="2"/>
  <c r="B9" i="3"/>
  <c r="B11" i="3" s="1"/>
  <c r="D8" i="2"/>
  <c r="E8" i="2"/>
  <c r="E11" i="2" s="1"/>
  <c r="E13" i="2" s="1"/>
  <c r="F8" i="2"/>
  <c r="F11" i="2" s="1"/>
  <c r="F13" i="2" s="1"/>
  <c r="G8" i="2"/>
  <c r="G11" i="2" s="1"/>
  <c r="G13" i="2" s="1"/>
  <c r="C8" i="2"/>
  <c r="C11" i="2" s="1"/>
  <c r="G12" i="2"/>
  <c r="F12" i="2"/>
  <c r="E12" i="2"/>
  <c r="D12" i="2"/>
  <c r="C12" i="2"/>
  <c r="B12" i="2"/>
  <c r="D7" i="2"/>
  <c r="B21" i="4" l="1"/>
  <c r="C14" i="4"/>
  <c r="D11" i="2"/>
  <c r="B13" i="13"/>
  <c r="C13" i="13"/>
  <c r="G13" i="7"/>
  <c r="F13" i="7"/>
  <c r="B13" i="2"/>
  <c r="C13" i="2"/>
  <c r="D13" i="2" l="1"/>
  <c r="C14" i="2"/>
  <c r="B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tc={B6A7261C-8E7A-B746-80E7-FC22369A1E06}</author>
  </authors>
  <commentList>
    <comment ref="B4" authorId="0" shapeId="0" xr:uid="{B6A7261C-8E7A-B746-80E7-FC22369A1E06}">
      <text>
        <t>[Threaded comment]
Your version of Excel allows you to read this threaded comment; however, any edits to it will get removed if the file is opened in a newer version of Excel. Learn more: https://go.microsoft.com/fwlink/?linkid=870924
Comment:
    I’m calling this 2022, but think of this as “now” or more specifically the beginning of 2023 (i.e. Jan 1, 2023)</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tc={6DD216F7-053A-AE44-B598-850E696573EB}</author>
    <author>tc={4BB3CEB9-10F9-0240-A1FA-E21004DEDEE5}</author>
    <author>tc={837E21AC-3E5A-E741-A184-40D629679218}</author>
  </authors>
  <commentList>
    <comment ref="B4" authorId="0" shapeId="0" xr:uid="{6DD216F7-053A-AE44-B598-850E696573EB}">
      <text>
        <t>[Threaded comment]
Your version of Excel allows you to read this threaded comment; however, any edits to it will get removed if the file is opened in a newer version of Excel. Learn more: https://go.microsoft.com/fwlink/?linkid=870924
Comment:
    I’m calling this 2022, but think of this as “now” or more specifically the beginning of 2023 (i.e. Jan 1, 2023)</t>
      </text>
    </comment>
    <comment ref="C7" authorId="1" shapeId="0" xr:uid="{4BB3CEB9-10F9-0240-A1FA-E21004DEDEE5}">
      <text>
        <t>[Threaded comment]
Your version of Excel allows you to read this threaded comment; however, any edits to it will get removed if the file is opened in a newer version of Excel. Learn more: https://go.microsoft.com/fwlink/?linkid=870924
Comment:
    We don’t include the cost of operations for 2023 because we incur them in both scenarios.</t>
      </text>
    </comment>
    <comment ref="C8" authorId="2" shapeId="0" xr:uid="{837E21AC-3E5A-E741-A184-40D629679218}">
      <text>
        <t>[Threaded comment]
Your version of Excel allows you to read this threaded comment; however, any edits to it will get removed if the file is opened in a newer version of Excel. Learn more: https://go.microsoft.com/fwlink/?linkid=870924
Comment:
    This is the 89,000 we pay the new manager minus the 10,000 that we do not have to give the old manager for the new job. This bonus could get it’s own line below.</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tc={74367C12-F2B7-0040-ABB5-24AC95F485C8}</author>
    <author>tc={B14F6879-7EF4-AC48-A2EA-AF5FF6E0532C}</author>
    <author>tc={C80F4B98-4150-CF4B-86F7-D5D4D23C684D}</author>
  </authors>
  <commentList>
    <comment ref="B4" authorId="0" shapeId="0" xr:uid="{74367C12-F2B7-0040-ABB5-24AC95F485C8}">
      <text>
        <t>[Threaded comment]
Your version of Excel allows you to read this threaded comment; however, any edits to it will get removed if the file is opened in a newer version of Excel. Learn more: https://go.microsoft.com/fwlink/?linkid=870924
Comment:
    I’m calling this 2022, but think of this as “now” or more specifically the beginning of 2023</t>
      </text>
    </comment>
    <comment ref="C7" authorId="1" shapeId="0" xr:uid="{B14F6879-7EF4-AC48-A2EA-AF5FF6E0532C}">
      <text>
        <t>[Threaded comment]
Your version of Excel allows you to read this threaded comment; however, any edits to it will get removed if the file is opened in a newer version of Excel. Learn more: https://go.microsoft.com/fwlink/?linkid=870924
Comment:
    We don’t include the cost of operations for 2023 because we incur them in both scenarios.</t>
      </text>
    </comment>
    <comment ref="C8" authorId="2" shapeId="0" xr:uid="{C80F4B98-4150-CF4B-86F7-D5D4D23C684D}">
      <text>
        <t>[Threaded comment]
Your version of Excel allows you to read this threaded comment; however, any edits to it will get removed if the file is opened in a newer version of Excel. Learn more: https://go.microsoft.com/fwlink/?linkid=870924
Comment:
    This is the 89,000 we pay the new manager minus the 10,000 that we do not have to give the old manager for the new job. This bonus could get it’s own line below.</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tc={729B4437-D9F4-1A4C-9A14-224FC64A9BB4}</author>
    <author>tc={33825DBC-83DA-0A49-8BDF-999D239776C1}</author>
    <author>tc={A6304664-7E35-AE42-BBF8-4986724C6A38}</author>
  </authors>
  <commentList>
    <comment ref="B4" authorId="0" shapeId="0" xr:uid="{729B4437-D9F4-1A4C-9A14-224FC64A9BB4}">
      <text>
        <t>[Threaded comment]
Your version of Excel allows you to read this threaded comment; however, any edits to it will get removed if the file is opened in a newer version of Excel. Learn more: https://go.microsoft.com/fwlink/?linkid=870924
Comment:
    I’m calling this 2022, but think of this as “now” or more specifically the beginning of 2023</t>
      </text>
    </comment>
    <comment ref="C7" authorId="1" shapeId="0" xr:uid="{33825DBC-83DA-0A49-8BDF-999D239776C1}">
      <text>
        <t>[Threaded comment]
Your version of Excel allows you to read this threaded comment; however, any edits to it will get removed if the file is opened in a newer version of Excel. Learn more: https://go.microsoft.com/fwlink/?linkid=870924
Comment:
    We don’t include the cost of operations for 2023 because we incur them in both scenarios.</t>
      </text>
    </comment>
    <comment ref="C8" authorId="2" shapeId="0" xr:uid="{A6304664-7E35-AE42-BBF8-4986724C6A38}">
      <text>
        <t>[Threaded comment]
Your version of Excel allows you to read this threaded comment; however, any edits to it will get removed if the file is opened in a newer version of Excel. Learn more: https://go.microsoft.com/fwlink/?linkid=870924
Comment:
    This is the 89,000 we pay the new manager minus the 10,000 that we do not have to give the old manager for the new job. This bonus could get it’s own line below.</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tc={A0F32762-C020-7244-B0DD-F03B07DF756E}</author>
    <author>tc={6D4517E2-7E17-B34E-ABA5-788DFEAB7B3D}</author>
    <author>tc={C51679EE-B576-2440-A24F-7BCAD4B1655C}</author>
  </authors>
  <commentList>
    <comment ref="B4" authorId="0" shapeId="0" xr:uid="{A0F32762-C020-7244-B0DD-F03B07DF756E}">
      <text>
        <t>[Threaded comment]
Your version of Excel allows you to read this threaded comment; however, any edits to it will get removed if the file is opened in a newer version of Excel. Learn more: https://go.microsoft.com/fwlink/?linkid=870924
Comment:
    I’m calling this 2022, but think of this as “now” or more specifically the beginning of 2023</t>
      </text>
    </comment>
    <comment ref="C7" authorId="1" shapeId="0" xr:uid="{6D4517E2-7E17-B34E-ABA5-788DFEAB7B3D}">
      <text>
        <t>[Threaded comment]
Your version of Excel allows you to read this threaded comment; however, any edits to it will get removed if the file is opened in a newer version of Excel. Learn more: https://go.microsoft.com/fwlink/?linkid=870924
Comment:
    We don’t include the cost of operations for 2023 because we incur them in both scenarios.</t>
      </text>
    </comment>
    <comment ref="C8" authorId="2" shapeId="0" xr:uid="{C51679EE-B576-2440-A24F-7BCAD4B1655C}">
      <text>
        <t>[Threaded comment]
Your version of Excel allows you to read this threaded comment; however, any edits to it will get removed if the file is opened in a newer version of Excel. Learn more: https://go.microsoft.com/fwlink/?linkid=870924
Comment:
    This is the 89,000 we pay the new manager minus the 10,000 that we do not have to give the old manager for the new job. This bonus could get it’s own line below.</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tc={4E8298A5-05AB-4549-83A5-75D346EDEA94}</author>
    <author>tc={20D046C6-7577-A44C-AF4D-69024AFB4C53}</author>
    <author>tc={B253D05A-484A-BB4C-B08B-A30AB8FE5E4B}</author>
  </authors>
  <commentList>
    <comment ref="B4" authorId="0" shapeId="0" xr:uid="{4E8298A5-05AB-4549-83A5-75D346EDEA94}">
      <text>
        <t>[Threaded comment]
Your version of Excel allows you to read this threaded comment; however, any edits to it will get removed if the file is opened in a newer version of Excel. Learn more: https://go.microsoft.com/fwlink/?linkid=870924
Comment:
    I’m calling this 2022, but think of this as “now” or more specifically the beginning of 2023</t>
      </text>
    </comment>
    <comment ref="C7" authorId="1" shapeId="0" xr:uid="{20D046C6-7577-A44C-AF4D-69024AFB4C53}">
      <text>
        <t>[Threaded comment]
Your version of Excel allows you to read this threaded comment; however, any edits to it will get removed if the file is opened in a newer version of Excel. Learn more: https://go.microsoft.com/fwlink/?linkid=870924
Comment:
    We don’t include the cost of operations for 2023 because we incur them in both scenarios.</t>
      </text>
    </comment>
    <comment ref="C8" authorId="2" shapeId="0" xr:uid="{B253D05A-484A-BB4C-B08B-A30AB8FE5E4B}">
      <text>
        <t>[Threaded comment]
Your version of Excel allows you to read this threaded comment; however, any edits to it will get removed if the file is opened in a newer version of Excel. Learn more: https://go.microsoft.com/fwlink/?linkid=870924
Comment:
    This is the 89,000 we pay the new manager minus the 10,000 that we do not have to give the old manager for the new job. This bonus could get it’s own line below.</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tc={73F65723-B161-5148-A142-7E2CE8C92AF9}</author>
    <author>tc={B9C2936A-73AE-B94B-A62D-7B281D7B8642}</author>
    <author>tc={710BEB6B-7C6F-7E42-9047-E7868DD1FC4C}</author>
  </authors>
  <commentList>
    <comment ref="B4" authorId="0" shapeId="0" xr:uid="{73F65723-B161-5148-A142-7E2CE8C92AF9}">
      <text>
        <t>[Threaded comment]
Your version of Excel allows you to read this threaded comment; however, any edits to it will get removed if the file is opened in a newer version of Excel. Learn more: https://go.microsoft.com/fwlink/?linkid=870924
Comment:
    I’m calling this 2022, but think of this as “now” or more specifically the beginning of 2023</t>
      </text>
    </comment>
    <comment ref="C7" authorId="1" shapeId="0" xr:uid="{B9C2936A-73AE-B94B-A62D-7B281D7B8642}">
      <text>
        <t>[Threaded comment]
Your version of Excel allows you to read this threaded comment; however, any edits to it will get removed if the file is opened in a newer version of Excel. Learn more: https://go.microsoft.com/fwlink/?linkid=870924
Comment:
    We don’t include the cost of operations for 2023 because we incur them in both scenarios.</t>
      </text>
    </comment>
    <comment ref="C8" authorId="2" shapeId="0" xr:uid="{710BEB6B-7C6F-7E42-9047-E7868DD1FC4C}">
      <text>
        <t>[Threaded comment]
Your version of Excel allows you to read this threaded comment; however, any edits to it will get removed if the file is opened in a newer version of Excel. Learn more: https://go.microsoft.com/fwlink/?linkid=870924
Comment:
    This is the 89,000 we pay the new manager minus the 10,000 that we do not have to give the old manager for the new job. This bonus could get it’s own line below.</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tc={C541C10A-E2C9-CA49-BA0A-4A450548C6D3}</author>
    <author>tc={C91302DB-2D30-F44C-9771-D3155B962530}</author>
    <author>tc={54390F6F-37BA-F34E-9F5E-D28DFB3FACA1}</author>
  </authors>
  <commentList>
    <comment ref="B4" authorId="0" shapeId="0" xr:uid="{C541C10A-E2C9-CA49-BA0A-4A450548C6D3}">
      <text>
        <t>[Threaded comment]
Your version of Excel allows you to read this threaded comment; however, any edits to it will get removed if the file is opened in a newer version of Excel. Learn more: https://go.microsoft.com/fwlink/?linkid=870924
Comment:
    I’m calling this 2022, but think of this as “now” or more specifically the beginning of 2023</t>
      </text>
    </comment>
    <comment ref="C7" authorId="1" shapeId="0" xr:uid="{C91302DB-2D30-F44C-9771-D3155B962530}">
      <text>
        <t>[Threaded comment]
Your version of Excel allows you to read this threaded comment; however, any edits to it will get removed if the file is opened in a newer version of Excel. Learn more: https://go.microsoft.com/fwlink/?linkid=870924
Comment:
    We don’t include the cost of operations for 2023 because we incur them in both scenarios.</t>
      </text>
    </comment>
    <comment ref="C8" authorId="2" shapeId="0" xr:uid="{54390F6F-37BA-F34E-9F5E-D28DFB3FACA1}">
      <text>
        <t>[Threaded comment]
Your version of Excel allows you to read this threaded comment; however, any edits to it will get removed if the file is opened in a newer version of Excel. Learn more: https://go.microsoft.com/fwlink/?linkid=870924
Comment:
    This is the 89,000 we pay the new manager minus the 10,000 that we do not have to give the old manager for the new job. This bonus could get it’s own line below.</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tc={B781F698-F9D3-6743-9665-8876523E404D}</author>
    <author>tc={7BB4F94D-373F-CF4C-8E97-AA865D4B717F}</author>
    <author>tc={31E66A97-8F8A-374D-B6C3-0540E7C4309B}</author>
  </authors>
  <commentList>
    <comment ref="B4" authorId="0" shapeId="0" xr:uid="{B781F698-F9D3-6743-9665-8876523E404D}">
      <text>
        <t>[Threaded comment]
Your version of Excel allows you to read this threaded comment; however, any edits to it will get removed if the file is opened in a newer version of Excel. Learn more: https://go.microsoft.com/fwlink/?linkid=870924
Comment:
    I’m calling this 2022, but think of this as “now” or more specifically the beginning of 2023</t>
      </text>
    </comment>
    <comment ref="C7" authorId="1" shapeId="0" xr:uid="{7BB4F94D-373F-CF4C-8E97-AA865D4B717F}">
      <text>
        <t>[Threaded comment]
Your version of Excel allows you to read this threaded comment; however, any edits to it will get removed if the file is opened in a newer version of Excel. Learn more: https://go.microsoft.com/fwlink/?linkid=870924
Comment:
    We don’t include the cost of operations for 2023 because we incur them in both scenarios.</t>
      </text>
    </comment>
    <comment ref="C8" authorId="2" shapeId="0" xr:uid="{31E66A97-8F8A-374D-B6C3-0540E7C4309B}">
      <text>
        <t>[Threaded comment]
Your version of Excel allows you to read this threaded comment; however, any edits to it will get removed if the file is opened in a newer version of Excel. Learn more: https://go.microsoft.com/fwlink/?linkid=870924
Comment:
    In this version I’ve given the 10,000 raise into it’s own line</t>
      </text>
    </comment>
  </commentList>
</comments>
</file>

<file path=xl/sharedStrings.xml><?xml version="1.0" encoding="utf-8"?>
<sst xmlns="http://schemas.openxmlformats.org/spreadsheetml/2006/main" count="152" uniqueCount="54">
  <si>
    <t>Year</t>
  </si>
  <si>
    <t>Replace</t>
  </si>
  <si>
    <t>Contribution margin</t>
  </si>
  <si>
    <t>Space</t>
  </si>
  <si>
    <t>new manager</t>
  </si>
  <si>
    <t>salvage</t>
  </si>
  <si>
    <t>maintainance</t>
  </si>
  <si>
    <t>new machine</t>
  </si>
  <si>
    <t>sell patent</t>
  </si>
  <si>
    <t>net cash flow</t>
  </si>
  <si>
    <t>rate:</t>
  </si>
  <si>
    <t>years in the future</t>
  </si>
  <si>
    <t>annual PV</t>
  </si>
  <si>
    <t>NPV</t>
  </si>
  <si>
    <t>Rate:</t>
  </si>
  <si>
    <t>discounted cash flows</t>
  </si>
  <si>
    <t>PV of F CF</t>
  </si>
  <si>
    <t>Investment</t>
  </si>
  <si>
    <t>raise for old manager</t>
  </si>
  <si>
    <t xml:space="preserve">sheet name </t>
  </si>
  <si>
    <t>a simple example of calculating the NPV of a series of cash flows</t>
  </si>
  <si>
    <t>Cash flow</t>
  </si>
  <si>
    <t>For practice, lets calculate the NPV of this stream of payments.</t>
  </si>
  <si>
    <t>Step 1: Calculate the present value of each payment.</t>
  </si>
  <si>
    <t>Investment (year 0):</t>
  </si>
  <si>
    <t>We invest a million dollars in year 1 and get paid 1.5 million over the next 5 years</t>
  </si>
  <si>
    <t>Is this worth it?</t>
  </si>
  <si>
    <t>Step 2: Sum.</t>
  </si>
  <si>
    <t>Step 3: Subtract initial investment</t>
  </si>
  <si>
    <t>Step 4: Profit</t>
  </si>
  <si>
    <t>Question 1: What do shareholders want (max NPV)</t>
  </si>
  <si>
    <t>Question 2: What does the manager want? (Note that this sale is on the 2023 books, but in Jan so we don't discount it)</t>
  </si>
  <si>
    <t>Question 3: Take Special Order?</t>
  </si>
  <si>
    <t>Step 1: Gather the relevant information and assign it to years.</t>
  </si>
  <si>
    <t>Step 2: Calculate net cashflow for each year (undiscounted)</t>
  </si>
  <si>
    <t>Step 3: Discount the future cashflows</t>
  </si>
  <si>
    <t>- What is Rev/unit? (500)</t>
  </si>
  <si>
    <t>- What is V. Sell/unit? (275)</t>
  </si>
  <si>
    <t>- Is there an incentive conflict?</t>
  </si>
  <si>
    <t>&lt;--Note: two alternatives for calculating NPV</t>
  </si>
  <si>
    <t>NPV--&gt;</t>
  </si>
  <si>
    <t>Step 4: Calculate NPV</t>
  </si>
  <si>
    <t>Step 4: Calculate NPV for both options (keep dept vs. close dept)</t>
  </si>
  <si>
    <t>&lt;-- Two ways to calculate.</t>
  </si>
  <si>
    <t>Option 2: Close department, sell patent</t>
  </si>
  <si>
    <t>Alternate treatment of the manager's raise.</t>
  </si>
  <si>
    <t>…what if we pay a bonus based on cash flow?</t>
  </si>
  <si>
    <t>…what if the decision maker plans to leave after this year?</t>
  </si>
  <si>
    <t>simple &amp; simple blank</t>
  </si>
  <si>
    <t>Q1&amp;2 s1 to s4</t>
  </si>
  <si>
    <t>walks through the answer to q1 and q2 is four steps</t>
  </si>
  <si>
    <t>Q1&amp;2-alt</t>
  </si>
  <si>
    <t>an alterntive calculation that some student like :)</t>
  </si>
  <si>
    <t>includes notes on the questions, which we will discuss in class.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</si>
</sst>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43" formatCode="_(* #,##0.00_);_(* \(#,##0.00\);_(* &quot;-&quot;??_);_(@_)"/>
    <numFmt numFmtId="164" formatCode="_([$$-409]* #,##0.00_);_([$$-409]* \(#,##0.00\);_([$$-409]* &quot;-&quot;??_);_(@_)"/>
  </numFmts>
  <fonts count="5" x14ac:knownFonts="1">
    <font>
      <sz val="12"/>
      <color theme="1"/>
      <name val="Calibri"/>
      <family val="2"/>
      <scheme val="minor"/>
    </font>
    <font>
      <sz val="12"/>
      <color theme="1"/>
      <name val="Calibri"/>
      <family val="2"/>
      <scheme val="minor"/>
    </font>
    <font>
      <b/>
      <sz val="12"/>
      <color theme="1"/>
      <name val="Calibri"/>
      <family val="2"/>
      <scheme val="minor"/>
    </font>
    <font>
      <sz val="12"/>
      <color rgb="FF000000"/>
      <name val="Calibri"/>
      <family val="2"/>
      <scheme val="minor"/>
    </font>
    <font>
      <sz val="10"/>
      <color rgb="FF000000"/>
      <name val="Tahoma"/>
      <family val="2"/>
    </font>
  </fonts>
  <fills count="6">
    <fill>
      <patternFill patternType="none"/>
    </fill>
    <fill>
      <patternFill patternType="gray125"/>
    </fill>
    <fill>
      <patternFill patternType="solid">
        <fgColor rgb="FFFFFF00"/>
        <bgColor indexed="64"/>
      </patternFill>
    </fill>
    <fill>
      <patternFill patternType="solid">
        <fgColor theme="5"/>
        <bgColor indexed="64"/>
      </patternFill>
    </fill>
    <fill>
      <patternFill patternType="solid">
        <fgColor rgb="FF00B050"/>
        <bgColor indexed="64"/>
      </patternFill>
    </fill>
    <fill>
      <patternFill patternType="solid">
        <fgColor rgb="FFFF0000"/>
        <bgColor indexed="64"/>
      </patternFill>
    </fill>
  </fills>
  <borders count="6">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31">
    <xf numFmtId="0" fontId="0" fillId="0" borderId="0" xfId="0"/>
    <xf numFmtId="43" fontId="0" fillId="0" borderId="0" xfId="1" applyFont="1"/>
    <xf numFmtId="43" fontId="3" fillId="0" borderId="0" xfId="1" applyFont="1"/>
    <xf numFmtId="1" fontId="0" fillId="0" borderId="0" xfId="1" applyNumberFormat="1" applyFont="1"/>
    <xf numFmtId="0" fontId="2" fillId="0" borderId="0" xfId="0" applyFont="1"/>
    <xf numFmtId="9" fontId="0" fillId="0" borderId="0" xfId="2" applyFont="1"/>
    <xf numFmtId="164" fontId="0" fillId="0" borderId="0" xfId="0" applyNumberFormat="1"/>
    <xf numFmtId="0" fontId="0" fillId="0" borderId="1" xfId="0" applyBorder="1"/>
    <xf numFmtId="164" fontId="0" fillId="0" borderId="1" xfId="0" applyNumberFormat="1" applyBorder="1"/>
    <xf numFmtId="0" fontId="0" fillId="0" borderId="2" xfId="0" applyBorder="1"/>
    <xf numFmtId="43" fontId="0" fillId="0" borderId="3" xfId="1" applyFont="1" applyBorder="1"/>
    <xf numFmtId="43" fontId="0" fillId="0" borderId="4" xfId="1" applyFont="1" applyBorder="1"/>
    <xf numFmtId="43" fontId="0" fillId="0" borderId="0" xfId="0" applyNumberFormat="1"/>
    <xf numFmtId="164" fontId="0" fillId="2" borderId="0" xfId="0" applyNumberFormat="1" applyFill="1"/>
    <xf numFmtId="0" fontId="2" fillId="2" borderId="0" xfId="0" applyFont="1" applyFill="1"/>
    <xf numFmtId="0" fontId="0" fillId="2" borderId="0" xfId="0" applyFill="1"/>
    <xf numFmtId="164" fontId="0" fillId="3" borderId="0" xfId="0" applyNumberFormat="1" applyFill="1"/>
    <xf numFmtId="0" fontId="2" fillId="3" borderId="0" xfId="0" applyFont="1" applyFill="1"/>
    <xf numFmtId="0" fontId="2" fillId="4" borderId="0" xfId="0" applyFont="1" applyFill="1"/>
    <xf numFmtId="0" fontId="0" fillId="4" borderId="0" xfId="0" applyFill="1"/>
    <xf numFmtId="164" fontId="0" fillId="4" borderId="0" xfId="0" applyNumberFormat="1" applyFill="1"/>
    <xf numFmtId="0" fontId="0" fillId="5" borderId="0" xfId="0" applyFill="1"/>
    <xf numFmtId="164" fontId="0" fillId="5" borderId="0" xfId="0" applyNumberFormat="1" applyFill="1"/>
    <xf numFmtId="44" fontId="0" fillId="0" borderId="0" xfId="3" applyFont="1"/>
    <xf numFmtId="0" fontId="0" fillId="0" borderId="0" xfId="0" quotePrefix="1"/>
    <xf numFmtId="43" fontId="0" fillId="0" borderId="0" xfId="1" quotePrefix="1" applyFont="1"/>
    <xf numFmtId="164" fontId="0" fillId="0" borderId="5" xfId="0" applyNumberFormat="1" applyBorder="1"/>
    <xf numFmtId="0" fontId="0" fillId="0" borderId="0" xfId="0" applyAlignment="1">
      <alignment horizontal="right"/>
    </xf>
    <xf numFmtId="8" fontId="0" fillId="0" borderId="0" xfId="0" applyNumberFormat="1"/>
    <xf numFmtId="43" fontId="0" fillId="0" borderId="0" xfId="1" applyFont="1" applyBorder="1"/>
    <xf numFmtId="0" fontId="2" fillId="0" borderId="0" xfId="0" applyFont="1" applyBorder="1"/>
  </cellXfs>
  <cellStyles count="4">
    <cellStyle name="Comma" xfId="1" builtinId="3"/>
    <cellStyle name="Currency" xfId="3"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Arthur Morris" id="{1C1CB457-E2F2-B648-84DE-1AA844AD795C}" userId="S::acarthur@ust.hk::c9c77807-0107-4eef-a133-78b8709f7043"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4" dT="2023-02-27T23:33:35.63" personId="{1C1CB457-E2F2-B648-84DE-1AA844AD795C}" id="{B6A7261C-8E7A-B746-80E7-FC22369A1E06}">
    <text>I’m calling this 2022, but think of this as “now” or more specifically the beginning of 2023 (i.e. Jan 1, 2023)</text>
  </threadedComment>
</ThreadedComments>
</file>

<file path=xl/threadedComments/threadedComment2.xml><?xml version="1.0" encoding="utf-8"?>
<ThreadedComments xmlns="http://schemas.microsoft.com/office/spreadsheetml/2018/threadedcomments" xmlns:x="http://schemas.openxmlformats.org/spreadsheetml/2006/main">
  <threadedComment ref="B4" dT="2023-02-27T23:33:35.63" personId="{1C1CB457-E2F2-B648-84DE-1AA844AD795C}" id="{6DD216F7-053A-AE44-B598-850E696573EB}">
    <text>I’m calling this 2022, but think of this as “now” or more specifically the beginning of 2023 (i.e. Jan 1, 2023)</text>
  </threadedComment>
  <threadedComment ref="C7" dT="2023-02-28T10:21:52.42" personId="{1C1CB457-E2F2-B648-84DE-1AA844AD795C}" id="{4BB3CEB9-10F9-0240-A1FA-E21004DEDEE5}">
    <text>We don’t include the cost of operations for 2023 because we incur them in both scenarios.</text>
  </threadedComment>
  <threadedComment ref="C8" dT="2023-02-28T10:24:15.45" personId="{1C1CB457-E2F2-B648-84DE-1AA844AD795C}" id="{837E21AC-3E5A-E741-A184-40D629679218}">
    <text>This is the 89,000 we pay the new manager minus the 10,000 that we do not have to give the old manager for the new job. This bonus could get it’s own line below.</text>
  </threadedComment>
</ThreadedComments>
</file>

<file path=xl/threadedComments/threadedComment3.xml><?xml version="1.0" encoding="utf-8"?>
<ThreadedComments xmlns="http://schemas.microsoft.com/office/spreadsheetml/2018/threadedcomments" xmlns:x="http://schemas.openxmlformats.org/spreadsheetml/2006/main">
  <threadedComment ref="B4" dT="2023-02-27T23:33:35.63" personId="{1C1CB457-E2F2-B648-84DE-1AA844AD795C}" id="{74367C12-F2B7-0040-ABB5-24AC95F485C8}">
    <text>I’m calling this 2022, but think of this as “now” or more specifically the beginning of 2023</text>
  </threadedComment>
  <threadedComment ref="C7" dT="2023-02-28T10:21:52.42" personId="{1C1CB457-E2F2-B648-84DE-1AA844AD795C}" id="{B14F6879-7EF4-AC48-A2EA-AF5FF6E0532C}">
    <text>We don’t include the cost of operations for 2023 because we incur them in both scenarios.</text>
  </threadedComment>
  <threadedComment ref="C8" dT="2023-02-28T10:24:15.45" personId="{1C1CB457-E2F2-B648-84DE-1AA844AD795C}" id="{C80F4B98-4150-CF4B-86F7-D5D4D23C684D}">
    <text>This is the 89,000 we pay the new manager minus the 10,000 that we do not have to give the old manager for the new job. This bonus could get it’s own line below.</text>
  </threadedComment>
</ThreadedComments>
</file>

<file path=xl/threadedComments/threadedComment4.xml><?xml version="1.0" encoding="utf-8"?>
<ThreadedComments xmlns="http://schemas.microsoft.com/office/spreadsheetml/2018/threadedcomments" xmlns:x="http://schemas.openxmlformats.org/spreadsheetml/2006/main">
  <threadedComment ref="B4" dT="2023-02-27T23:33:35.63" personId="{1C1CB457-E2F2-B648-84DE-1AA844AD795C}" id="{729B4437-D9F4-1A4C-9A14-224FC64A9BB4}">
    <text>I’m calling this 2022, but think of this as “now” or more specifically the beginning of 2023</text>
  </threadedComment>
  <threadedComment ref="C7" dT="2023-02-28T10:21:52.42" personId="{1C1CB457-E2F2-B648-84DE-1AA844AD795C}" id="{33825DBC-83DA-0A49-8BDF-999D239776C1}">
    <text>We don’t include the cost of operations for 2023 because we incur them in both scenarios.</text>
  </threadedComment>
  <threadedComment ref="C8" dT="2023-02-28T10:24:15.45" personId="{1C1CB457-E2F2-B648-84DE-1AA844AD795C}" id="{A6304664-7E35-AE42-BBF8-4986724C6A38}">
    <text>This is the 89,000 we pay the new manager minus the 10,000 that we do not have to give the old manager for the new job. This bonus could get it’s own line below.</text>
  </threadedComment>
</ThreadedComments>
</file>

<file path=xl/threadedComments/threadedComment5.xml><?xml version="1.0" encoding="utf-8"?>
<ThreadedComments xmlns="http://schemas.microsoft.com/office/spreadsheetml/2018/threadedcomments" xmlns:x="http://schemas.openxmlformats.org/spreadsheetml/2006/main">
  <threadedComment ref="B4" dT="2023-02-27T23:33:35.63" personId="{1C1CB457-E2F2-B648-84DE-1AA844AD795C}" id="{A0F32762-C020-7244-B0DD-F03B07DF756E}">
    <text>I’m calling this 2022, but think of this as “now” or more specifically the beginning of 2023</text>
  </threadedComment>
  <threadedComment ref="C7" dT="2023-02-28T10:21:52.42" personId="{1C1CB457-E2F2-B648-84DE-1AA844AD795C}" id="{6D4517E2-7E17-B34E-ABA5-788DFEAB7B3D}">
    <text>We don’t include the cost of operations for 2023 because we incur them in both scenarios.</text>
  </threadedComment>
  <threadedComment ref="C8" dT="2023-02-28T10:24:15.45" personId="{1C1CB457-E2F2-B648-84DE-1AA844AD795C}" id="{C51679EE-B576-2440-A24F-7BCAD4B1655C}">
    <text>This is the 89,000 we pay the new manager minus the 10,000 that we do not have to give the old manager for the new job. This bonus could get it’s own line below.</text>
  </threadedComment>
</ThreadedComments>
</file>

<file path=xl/threadedComments/threadedComment6.xml><?xml version="1.0" encoding="utf-8"?>
<ThreadedComments xmlns="http://schemas.microsoft.com/office/spreadsheetml/2018/threadedcomments" xmlns:x="http://schemas.openxmlformats.org/spreadsheetml/2006/main">
  <threadedComment ref="B4" dT="2023-02-27T23:33:35.63" personId="{1C1CB457-E2F2-B648-84DE-1AA844AD795C}" id="{4E8298A5-05AB-4549-83A5-75D346EDEA94}">
    <text>I’m calling this 2022, but think of this as “now” or more specifically the beginning of 2023</text>
  </threadedComment>
  <threadedComment ref="C7" dT="2023-02-28T10:21:52.42" personId="{1C1CB457-E2F2-B648-84DE-1AA844AD795C}" id="{20D046C6-7577-A44C-AF4D-69024AFB4C53}">
    <text>We don’t include the cost of operations for 2023 because we incur them in both scenarios.</text>
  </threadedComment>
  <threadedComment ref="C8" dT="2023-02-28T10:24:15.45" personId="{1C1CB457-E2F2-B648-84DE-1AA844AD795C}" id="{B253D05A-484A-BB4C-B08B-A30AB8FE5E4B}">
    <text>This is the 89,000 we pay the new manager minus the 10,000 that we do not have to give the old manager for the new job. This bonus could get it’s own line below.</text>
  </threadedComment>
</ThreadedComments>
</file>

<file path=xl/threadedComments/threadedComment7.xml><?xml version="1.0" encoding="utf-8"?>
<ThreadedComments xmlns="http://schemas.microsoft.com/office/spreadsheetml/2018/threadedcomments" xmlns:x="http://schemas.openxmlformats.org/spreadsheetml/2006/main">
  <threadedComment ref="B4" dT="2023-02-27T23:33:35.63" personId="{1C1CB457-E2F2-B648-84DE-1AA844AD795C}" id="{73F65723-B161-5148-A142-7E2CE8C92AF9}">
    <text>I’m calling this 2022, but think of this as “now” or more specifically the beginning of 2023</text>
  </threadedComment>
  <threadedComment ref="C7" dT="2023-02-28T10:21:52.42" personId="{1C1CB457-E2F2-B648-84DE-1AA844AD795C}" id="{B9C2936A-73AE-B94B-A62D-7B281D7B8642}">
    <text>We don’t include the cost of operations for 2023 because we incur them in both scenarios.</text>
  </threadedComment>
  <threadedComment ref="C8" dT="2023-02-28T10:24:15.45" personId="{1C1CB457-E2F2-B648-84DE-1AA844AD795C}" id="{710BEB6B-7C6F-7E42-9047-E7868DD1FC4C}">
    <text>This is the 89,000 we pay the new manager minus the 10,000 that we do not have to give the old manager for the new job. This bonus could get it’s own line below.</text>
  </threadedComment>
</ThreadedComments>
</file>

<file path=xl/threadedComments/threadedComment8.xml><?xml version="1.0" encoding="utf-8"?>
<ThreadedComments xmlns="http://schemas.microsoft.com/office/spreadsheetml/2018/threadedcomments" xmlns:x="http://schemas.openxmlformats.org/spreadsheetml/2006/main">
  <threadedComment ref="B4" dT="2023-02-27T23:33:35.63" personId="{1C1CB457-E2F2-B648-84DE-1AA844AD795C}" id="{C541C10A-E2C9-CA49-BA0A-4A450548C6D3}">
    <text>I’m calling this 2022, but think of this as “now” or more specifically the beginning of 2023</text>
  </threadedComment>
  <threadedComment ref="C7" dT="2023-02-28T10:21:52.42" personId="{1C1CB457-E2F2-B648-84DE-1AA844AD795C}" id="{C91302DB-2D30-F44C-9771-D3155B962530}">
    <text>We don’t include the cost of operations for 2023 because we incur them in both scenarios.</text>
  </threadedComment>
  <threadedComment ref="C8" dT="2023-02-28T10:24:15.45" personId="{1C1CB457-E2F2-B648-84DE-1AA844AD795C}" id="{54390F6F-37BA-F34E-9F5E-D28DFB3FACA1}">
    <text>This is the 89,000 we pay the new manager minus the 10,000 that we do not have to give the old manager for the new job. This bonus could get it’s own line below.</text>
  </threadedComment>
</ThreadedComments>
</file>

<file path=xl/threadedComments/threadedComment9.xml><?xml version="1.0" encoding="utf-8"?>
<ThreadedComments xmlns="http://schemas.microsoft.com/office/spreadsheetml/2018/threadedcomments" xmlns:x="http://schemas.openxmlformats.org/spreadsheetml/2006/main">
  <threadedComment ref="B4" dT="2023-02-27T23:33:35.63" personId="{1C1CB457-E2F2-B648-84DE-1AA844AD795C}" id="{B781F698-F9D3-6743-9665-8876523E404D}">
    <text>I’m calling this 2022, but think of this as “now” or more specifically the beginning of 2023</text>
  </threadedComment>
  <threadedComment ref="C7" dT="2023-02-28T10:21:52.42" personId="{1C1CB457-E2F2-B648-84DE-1AA844AD795C}" id="{7BB4F94D-373F-CF4C-8E97-AA865D4B717F}">
    <text>We don’t include the cost of operations for 2023 because we incur them in both scenarios.</text>
  </threadedComment>
  <threadedComment ref="C8" dT="2023-02-28T10:24:15.45" personId="{1C1CB457-E2F2-B648-84DE-1AA844AD795C}" id="{31E66A97-8F8A-374D-B6C3-0540E7C4309B}">
    <text>In this version I’ve given the 10,000 raise into it’s own line</text>
  </threadedComment>
</ThreadedComment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7.xml"/><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1.xml.rels><?xml version="1.0" encoding="UTF-8" standalone="yes"?>
<Relationships xmlns="http://schemas.openxmlformats.org/package/2006/relationships"><Relationship Id="rId3" Type="http://schemas.microsoft.com/office/2017/10/relationships/threadedComment" Target="../threadedComments/threadedComment8.xml"/><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2.xml.rels><?xml version="1.0" encoding="UTF-8" standalone="yes"?>
<Relationships xmlns="http://schemas.openxmlformats.org/package/2006/relationships"><Relationship Id="rId3" Type="http://schemas.microsoft.com/office/2017/10/relationships/threadedComment" Target="../threadedComments/threadedComment9.xml"/><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6.xml"/><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F05B2-74A1-D14F-857C-FC650027815B}">
  <dimension ref="B2:C6"/>
  <sheetViews>
    <sheetView tabSelected="1" workbookViewId="0">
      <selection activeCell="C7" sqref="C7"/>
    </sheetView>
  </sheetViews>
  <sheetFormatPr baseColWidth="10" defaultRowHeight="16" x14ac:dyDescent="0.2"/>
  <cols>
    <col min="2" max="2" width="19.5" bestFit="1" customWidth="1"/>
  </cols>
  <sheetData>
    <row r="2" spans="2:3" x14ac:dyDescent="0.2">
      <c r="B2" t="s">
        <v>19</v>
      </c>
    </row>
    <row r="3" spans="2:3" x14ac:dyDescent="0.2">
      <c r="B3" t="s">
        <v>48</v>
      </c>
      <c r="C3" t="s">
        <v>20</v>
      </c>
    </row>
    <row r="4" spans="2:3" x14ac:dyDescent="0.2">
      <c r="B4" t="s">
        <v>49</v>
      </c>
      <c r="C4" t="s">
        <v>50</v>
      </c>
    </row>
    <row r="5" spans="2:3" x14ac:dyDescent="0.2">
      <c r="B5" t="s">
        <v>51</v>
      </c>
      <c r="C5" t="s">
        <v>52</v>
      </c>
    </row>
    <row r="6" spans="2:3" x14ac:dyDescent="0.2">
      <c r="C6" t="s">
        <v>53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10B53-C7D7-D540-B50F-9F676B3E2263}">
  <dimension ref="A1:G18"/>
  <sheetViews>
    <sheetView zoomScale="190" zoomScaleNormal="190" workbookViewId="0">
      <selection activeCell="G19" sqref="G19"/>
    </sheetView>
  </sheetViews>
  <sheetFormatPr baseColWidth="10" defaultRowHeight="16" x14ac:dyDescent="0.2"/>
  <cols>
    <col min="1" max="1" width="17.6640625" bestFit="1" customWidth="1"/>
    <col min="2" max="2" width="13.6640625" bestFit="1" customWidth="1"/>
    <col min="3" max="7" width="13" bestFit="1" customWidth="1"/>
  </cols>
  <sheetData>
    <row r="1" spans="1:7" s="4" customFormat="1" x14ac:dyDescent="0.2">
      <c r="A1" s="4" t="s">
        <v>42</v>
      </c>
    </row>
    <row r="2" spans="1:7" x14ac:dyDescent="0.2">
      <c r="A2" t="s">
        <v>10</v>
      </c>
      <c r="B2">
        <v>0.1</v>
      </c>
    </row>
    <row r="3" spans="1:7" x14ac:dyDescent="0.2">
      <c r="B3" t="s">
        <v>1</v>
      </c>
    </row>
    <row r="4" spans="1:7" x14ac:dyDescent="0.2">
      <c r="B4">
        <v>2022</v>
      </c>
      <c r="C4">
        <v>2023</v>
      </c>
      <c r="D4">
        <v>2024</v>
      </c>
      <c r="E4">
        <v>2025</v>
      </c>
      <c r="F4">
        <v>2026</v>
      </c>
      <c r="G4">
        <v>2027</v>
      </c>
    </row>
    <row r="5" spans="1:7" x14ac:dyDescent="0.2">
      <c r="A5" t="s">
        <v>2</v>
      </c>
      <c r="B5" s="1">
        <v>0</v>
      </c>
      <c r="C5" s="1">
        <v>1000000</v>
      </c>
      <c r="D5" s="1">
        <v>1000000</v>
      </c>
      <c r="E5" s="2">
        <v>1000000</v>
      </c>
      <c r="F5" s="2">
        <v>1000000</v>
      </c>
      <c r="G5" s="2">
        <v>1000000</v>
      </c>
    </row>
    <row r="6" spans="1:7" x14ac:dyDescent="0.2">
      <c r="A6" t="s">
        <v>6</v>
      </c>
      <c r="B6" s="1">
        <v>0</v>
      </c>
      <c r="C6" s="1">
        <v>-60000</v>
      </c>
      <c r="D6" s="1">
        <v>-60000</v>
      </c>
      <c r="E6" s="2">
        <v>-60000</v>
      </c>
      <c r="F6" s="2">
        <v>-60000</v>
      </c>
      <c r="G6" s="2">
        <v>-60000</v>
      </c>
    </row>
    <row r="7" spans="1:7" x14ac:dyDescent="0.2">
      <c r="A7" t="s">
        <v>3</v>
      </c>
      <c r="B7" s="1">
        <v>0</v>
      </c>
      <c r="C7" s="1">
        <v>0</v>
      </c>
      <c r="D7" s="1">
        <f>-6500*80</f>
        <v>-520000</v>
      </c>
      <c r="E7" s="1">
        <v>0</v>
      </c>
      <c r="F7" s="1">
        <v>0</v>
      </c>
      <c r="G7" s="1">
        <v>0</v>
      </c>
    </row>
    <row r="8" spans="1:7" x14ac:dyDescent="0.2">
      <c r="A8" t="s">
        <v>4</v>
      </c>
      <c r="B8" s="1">
        <v>0</v>
      </c>
      <c r="C8" s="1">
        <f>-79000</f>
        <v>-79000</v>
      </c>
      <c r="D8" s="1">
        <f t="shared" ref="D8:G8" si="0">-79000</f>
        <v>-79000</v>
      </c>
      <c r="E8" s="1">
        <f t="shared" si="0"/>
        <v>-79000</v>
      </c>
      <c r="F8" s="1">
        <f t="shared" si="0"/>
        <v>-79000</v>
      </c>
      <c r="G8" s="1">
        <f t="shared" si="0"/>
        <v>-79000</v>
      </c>
    </row>
    <row r="9" spans="1:7" x14ac:dyDescent="0.2">
      <c r="A9" t="s">
        <v>5</v>
      </c>
      <c r="B9" s="1">
        <v>0</v>
      </c>
      <c r="C9" s="1">
        <v>0</v>
      </c>
      <c r="D9" s="1">
        <v>0</v>
      </c>
      <c r="E9" s="1">
        <v>0</v>
      </c>
      <c r="F9" s="1">
        <v>0</v>
      </c>
      <c r="G9" s="1">
        <v>100000</v>
      </c>
    </row>
    <row r="10" spans="1:7" x14ac:dyDescent="0.2">
      <c r="A10" t="s">
        <v>7</v>
      </c>
      <c r="B10" s="1">
        <v>-1100000</v>
      </c>
      <c r="C10" s="1">
        <v>0</v>
      </c>
      <c r="D10" s="1">
        <v>0</v>
      </c>
      <c r="E10" s="1">
        <v>0</v>
      </c>
      <c r="F10" s="1">
        <v>0</v>
      </c>
      <c r="G10" s="1">
        <v>0</v>
      </c>
    </row>
    <row r="11" spans="1:7" x14ac:dyDescent="0.2">
      <c r="A11" t="s">
        <v>9</v>
      </c>
      <c r="B11" s="1">
        <f t="shared" ref="B11:G11" si="1">SUM(B5:B10)</f>
        <v>-1100000</v>
      </c>
      <c r="C11" s="1">
        <f t="shared" si="1"/>
        <v>861000</v>
      </c>
      <c r="D11" s="1">
        <f t="shared" si="1"/>
        <v>341000</v>
      </c>
      <c r="E11" s="1">
        <f t="shared" si="1"/>
        <v>861000</v>
      </c>
      <c r="F11" s="1">
        <f t="shared" si="1"/>
        <v>861000</v>
      </c>
      <c r="G11" s="1">
        <f t="shared" si="1"/>
        <v>961000</v>
      </c>
    </row>
    <row r="12" spans="1:7" x14ac:dyDescent="0.2">
      <c r="A12" t="s">
        <v>11</v>
      </c>
      <c r="B12" s="3">
        <f t="shared" ref="B12:G12" si="2">B4-$B$4</f>
        <v>0</v>
      </c>
      <c r="C12" s="3">
        <f t="shared" si="2"/>
        <v>1</v>
      </c>
      <c r="D12" s="3">
        <f t="shared" si="2"/>
        <v>2</v>
      </c>
      <c r="E12" s="3">
        <f t="shared" si="2"/>
        <v>3</v>
      </c>
      <c r="F12" s="3">
        <f t="shared" si="2"/>
        <v>4</v>
      </c>
      <c r="G12" s="3">
        <f t="shared" si="2"/>
        <v>5</v>
      </c>
    </row>
    <row r="13" spans="1:7" ht="17" thickBot="1" x14ac:dyDescent="0.25">
      <c r="A13" t="s">
        <v>12</v>
      </c>
      <c r="B13" s="1">
        <f t="shared" ref="B13:G13" si="3">(B11)/((1+$B$2)^B12)</f>
        <v>-1100000</v>
      </c>
      <c r="C13" s="1">
        <f t="shared" si="3"/>
        <v>782727.27272727271</v>
      </c>
      <c r="D13" s="1">
        <f t="shared" si="3"/>
        <v>281818.18181818177</v>
      </c>
      <c r="E13" s="1">
        <f t="shared" si="3"/>
        <v>646882.04357625823</v>
      </c>
      <c r="F13" s="1">
        <f t="shared" si="3"/>
        <v>588074.58506932575</v>
      </c>
      <c r="G13" s="1">
        <f t="shared" si="3"/>
        <v>596705.39145984792</v>
      </c>
    </row>
    <row r="14" spans="1:7" ht="17" thickBot="1" x14ac:dyDescent="0.25">
      <c r="A14" s="9" t="s">
        <v>13</v>
      </c>
      <c r="B14" s="10"/>
      <c r="C14" s="11"/>
      <c r="D14" s="1" t="s">
        <v>43</v>
      </c>
      <c r="E14" s="1"/>
      <c r="F14" s="1"/>
      <c r="G14" s="1"/>
    </row>
    <row r="15" spans="1:7" x14ac:dyDescent="0.2">
      <c r="A15" s="30" t="s">
        <v>44</v>
      </c>
      <c r="B15" s="29"/>
      <c r="C15" s="29"/>
      <c r="D15" s="1"/>
      <c r="E15" s="1"/>
      <c r="F15" s="1"/>
      <c r="G15" s="1"/>
    </row>
    <row r="16" spans="1:7" x14ac:dyDescent="0.2">
      <c r="B16" t="s">
        <v>8</v>
      </c>
    </row>
    <row r="17" spans="1:7" x14ac:dyDescent="0.2">
      <c r="B17">
        <v>2022</v>
      </c>
      <c r="C17">
        <v>2023</v>
      </c>
      <c r="D17">
        <v>2024</v>
      </c>
      <c r="E17">
        <v>2025</v>
      </c>
      <c r="F17">
        <v>2026</v>
      </c>
      <c r="G17">
        <v>2027</v>
      </c>
    </row>
    <row r="18" spans="1:7" x14ac:dyDescent="0.2">
      <c r="A18" t="s">
        <v>8</v>
      </c>
      <c r="B18" s="1"/>
    </row>
  </sheetData>
  <pageMargins left="0.7" right="0.7" top="0.75" bottom="0.75" header="0.3" footer="0.3"/>
  <pageSetup paperSize="9" orientation="portrait" horizontalDpi="0" verticalDpi="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1ED6A-8201-4441-9DDB-F3B0CCF23FA7}">
  <dimension ref="A1:G18"/>
  <sheetViews>
    <sheetView zoomScale="190" zoomScaleNormal="190" workbookViewId="0">
      <selection activeCell="B3" sqref="B3"/>
    </sheetView>
  </sheetViews>
  <sheetFormatPr baseColWidth="10" defaultRowHeight="16" x14ac:dyDescent="0.2"/>
  <cols>
    <col min="1" max="1" width="17.6640625" bestFit="1" customWidth="1"/>
    <col min="2" max="2" width="13.6640625" bestFit="1" customWidth="1"/>
    <col min="3" max="7" width="13" bestFit="1" customWidth="1"/>
  </cols>
  <sheetData>
    <row r="1" spans="1:7" s="4" customFormat="1" x14ac:dyDescent="0.2">
      <c r="A1" s="4" t="s">
        <v>41</v>
      </c>
    </row>
    <row r="2" spans="1:7" x14ac:dyDescent="0.2">
      <c r="A2" t="s">
        <v>10</v>
      </c>
      <c r="B2">
        <v>0.1</v>
      </c>
    </row>
    <row r="3" spans="1:7" x14ac:dyDescent="0.2">
      <c r="B3" t="s">
        <v>1</v>
      </c>
    </row>
    <row r="4" spans="1:7" x14ac:dyDescent="0.2">
      <c r="B4">
        <v>2022</v>
      </c>
      <c r="C4">
        <v>2023</v>
      </c>
      <c r="D4">
        <v>2024</v>
      </c>
      <c r="E4">
        <v>2025</v>
      </c>
      <c r="F4">
        <v>2026</v>
      </c>
      <c r="G4">
        <v>2027</v>
      </c>
    </row>
    <row r="5" spans="1:7" x14ac:dyDescent="0.2">
      <c r="A5" t="s">
        <v>2</v>
      </c>
      <c r="B5" s="1">
        <v>0</v>
      </c>
      <c r="C5" s="1">
        <v>1000000</v>
      </c>
      <c r="D5" s="1">
        <v>1000000</v>
      </c>
      <c r="E5" s="2">
        <v>1000000</v>
      </c>
      <c r="F5" s="2">
        <v>1000000</v>
      </c>
      <c r="G5" s="2">
        <v>1000000</v>
      </c>
    </row>
    <row r="6" spans="1:7" x14ac:dyDescent="0.2">
      <c r="A6" t="s">
        <v>6</v>
      </c>
      <c r="B6" s="1">
        <v>0</v>
      </c>
      <c r="C6" s="1">
        <v>-60000</v>
      </c>
      <c r="D6" s="1">
        <v>-60000</v>
      </c>
      <c r="E6" s="2">
        <v>-60000</v>
      </c>
      <c r="F6" s="2">
        <v>-60000</v>
      </c>
      <c r="G6" s="2">
        <v>-60000</v>
      </c>
    </row>
    <row r="7" spans="1:7" x14ac:dyDescent="0.2">
      <c r="A7" t="s">
        <v>3</v>
      </c>
      <c r="B7" s="1">
        <v>0</v>
      </c>
      <c r="C7" s="1">
        <v>0</v>
      </c>
      <c r="D7" s="1">
        <f>-6500*80</f>
        <v>-520000</v>
      </c>
      <c r="E7" s="1">
        <v>0</v>
      </c>
      <c r="F7" s="1">
        <v>0</v>
      </c>
      <c r="G7" s="1">
        <v>0</v>
      </c>
    </row>
    <row r="8" spans="1:7" x14ac:dyDescent="0.2">
      <c r="A8" t="s">
        <v>4</v>
      </c>
      <c r="B8" s="1">
        <v>0</v>
      </c>
      <c r="C8" s="1">
        <f>-79000</f>
        <v>-79000</v>
      </c>
      <c r="D8" s="1">
        <f t="shared" ref="D8:G8" si="0">-79000</f>
        <v>-79000</v>
      </c>
      <c r="E8" s="1">
        <f t="shared" si="0"/>
        <v>-79000</v>
      </c>
      <c r="F8" s="1">
        <f t="shared" si="0"/>
        <v>-79000</v>
      </c>
      <c r="G8" s="1">
        <f t="shared" si="0"/>
        <v>-79000</v>
      </c>
    </row>
    <row r="9" spans="1:7" x14ac:dyDescent="0.2">
      <c r="A9" t="s">
        <v>5</v>
      </c>
      <c r="B9" s="1">
        <v>0</v>
      </c>
      <c r="C9" s="1">
        <v>0</v>
      </c>
      <c r="D9" s="1">
        <v>0</v>
      </c>
      <c r="E9" s="1">
        <v>0</v>
      </c>
      <c r="F9" s="1">
        <v>0</v>
      </c>
      <c r="G9" s="1">
        <v>100000</v>
      </c>
    </row>
    <row r="10" spans="1:7" x14ac:dyDescent="0.2">
      <c r="A10" t="s">
        <v>7</v>
      </c>
      <c r="B10" s="1">
        <v>-1100000</v>
      </c>
      <c r="C10" s="1">
        <v>0</v>
      </c>
      <c r="D10" s="1">
        <v>0</v>
      </c>
      <c r="E10" s="1">
        <v>0</v>
      </c>
      <c r="F10" s="1">
        <v>0</v>
      </c>
      <c r="G10" s="1">
        <v>0</v>
      </c>
    </row>
    <row r="11" spans="1:7" x14ac:dyDescent="0.2">
      <c r="A11" t="s">
        <v>9</v>
      </c>
      <c r="B11" s="1">
        <f t="shared" ref="B11:G11" si="1">SUM(B5:B10)</f>
        <v>-1100000</v>
      </c>
      <c r="C11" s="1">
        <f t="shared" si="1"/>
        <v>861000</v>
      </c>
      <c r="D11" s="1">
        <f t="shared" si="1"/>
        <v>341000</v>
      </c>
      <c r="E11" s="1">
        <f t="shared" si="1"/>
        <v>861000</v>
      </c>
      <c r="F11" s="1">
        <f t="shared" si="1"/>
        <v>861000</v>
      </c>
      <c r="G11" s="1">
        <f t="shared" si="1"/>
        <v>961000</v>
      </c>
    </row>
    <row r="12" spans="1:7" x14ac:dyDescent="0.2">
      <c r="A12" t="s">
        <v>11</v>
      </c>
      <c r="B12" s="3">
        <f t="shared" ref="B12:G12" si="2">B4-$B$4</f>
        <v>0</v>
      </c>
      <c r="C12" s="3">
        <f t="shared" si="2"/>
        <v>1</v>
      </c>
      <c r="D12" s="3">
        <f t="shared" si="2"/>
        <v>2</v>
      </c>
      <c r="E12" s="3">
        <f t="shared" si="2"/>
        <v>3</v>
      </c>
      <c r="F12" s="3">
        <f t="shared" si="2"/>
        <v>4</v>
      </c>
      <c r="G12" s="3">
        <f t="shared" si="2"/>
        <v>5</v>
      </c>
    </row>
    <row r="13" spans="1:7" ht="17" thickBot="1" x14ac:dyDescent="0.25">
      <c r="A13" t="s">
        <v>12</v>
      </c>
      <c r="B13" s="1">
        <f t="shared" ref="B13:G13" si="3">(B11)/((1+$B$2)^B12)</f>
        <v>-1100000</v>
      </c>
      <c r="C13" s="1">
        <f t="shared" si="3"/>
        <v>782727.27272727271</v>
      </c>
      <c r="D13" s="1">
        <f t="shared" si="3"/>
        <v>281818.18181818177</v>
      </c>
      <c r="E13" s="1">
        <f t="shared" si="3"/>
        <v>646882.04357625823</v>
      </c>
      <c r="F13" s="1">
        <f t="shared" si="3"/>
        <v>588074.58506932575</v>
      </c>
      <c r="G13" s="1">
        <f t="shared" si="3"/>
        <v>596705.39145984792</v>
      </c>
    </row>
    <row r="14" spans="1:7" ht="17" thickBot="1" x14ac:dyDescent="0.25">
      <c r="A14" s="9" t="s">
        <v>13</v>
      </c>
      <c r="B14" s="10">
        <f>SUM(B13:G13)</f>
        <v>1796207.4746508864</v>
      </c>
      <c r="C14" s="11">
        <f>NPV(B2,C11:G11)+B10</f>
        <v>1796207.4746508859</v>
      </c>
      <c r="D14" s="1"/>
      <c r="E14" s="1"/>
      <c r="F14" s="1"/>
      <c r="G14" s="1"/>
    </row>
    <row r="15" spans="1:7" x14ac:dyDescent="0.2">
      <c r="A15" s="30" t="s">
        <v>44</v>
      </c>
      <c r="B15" s="29"/>
    </row>
    <row r="16" spans="1:7" x14ac:dyDescent="0.2">
      <c r="B16" t="s">
        <v>8</v>
      </c>
    </row>
    <row r="17" spans="1:7" x14ac:dyDescent="0.2">
      <c r="B17">
        <v>2022</v>
      </c>
      <c r="C17">
        <v>2023</v>
      </c>
      <c r="D17">
        <v>2024</v>
      </c>
      <c r="E17">
        <v>2025</v>
      </c>
      <c r="F17">
        <v>2026</v>
      </c>
      <c r="G17">
        <v>2027</v>
      </c>
    </row>
    <row r="18" spans="1:7" x14ac:dyDescent="0.2">
      <c r="A18" t="s">
        <v>8</v>
      </c>
      <c r="B18" s="1">
        <v>1700000</v>
      </c>
      <c r="C18">
        <v>0</v>
      </c>
      <c r="D18">
        <v>0</v>
      </c>
      <c r="E18">
        <v>0</v>
      </c>
      <c r="F18">
        <v>0</v>
      </c>
      <c r="G18">
        <v>0</v>
      </c>
    </row>
  </sheetData>
  <pageMargins left="0.7" right="0.7" top="0.75" bottom="0.75" header="0.3" footer="0.3"/>
  <pageSetup paperSize="9" orientation="portrait" horizontalDpi="0" verticalDpi="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AF158-0DB5-5843-9E42-5F724975E01F}">
  <dimension ref="A1:G34"/>
  <sheetViews>
    <sheetView topLeftCell="A8" zoomScale="160" zoomScaleNormal="160" workbookViewId="0">
      <selection activeCell="B35" sqref="B35"/>
    </sheetView>
  </sheetViews>
  <sheetFormatPr baseColWidth="10" defaultRowHeight="16" x14ac:dyDescent="0.2"/>
  <cols>
    <col min="1" max="1" width="17.6640625" bestFit="1" customWidth="1"/>
    <col min="2" max="2" width="13.6640625" bestFit="1" customWidth="1"/>
    <col min="3" max="7" width="13" bestFit="1" customWidth="1"/>
  </cols>
  <sheetData>
    <row r="1" spans="1:7" x14ac:dyDescent="0.2">
      <c r="A1" t="s">
        <v>45</v>
      </c>
    </row>
    <row r="2" spans="1:7" x14ac:dyDescent="0.2">
      <c r="A2" t="s">
        <v>10</v>
      </c>
      <c r="B2">
        <v>0.1</v>
      </c>
    </row>
    <row r="3" spans="1:7" x14ac:dyDescent="0.2">
      <c r="B3" t="s">
        <v>1</v>
      </c>
    </row>
    <row r="4" spans="1:7" x14ac:dyDescent="0.2">
      <c r="B4">
        <v>2022</v>
      </c>
      <c r="C4">
        <v>2023</v>
      </c>
      <c r="D4">
        <v>2024</v>
      </c>
      <c r="E4">
        <v>2025</v>
      </c>
      <c r="F4">
        <v>2026</v>
      </c>
      <c r="G4">
        <v>2027</v>
      </c>
    </row>
    <row r="5" spans="1:7" x14ac:dyDescent="0.2">
      <c r="A5" t="s">
        <v>2</v>
      </c>
      <c r="B5" s="1">
        <v>0</v>
      </c>
      <c r="C5" s="1">
        <v>1000000</v>
      </c>
      <c r="D5" s="1">
        <v>1000000</v>
      </c>
      <c r="E5" s="2">
        <v>1000000</v>
      </c>
      <c r="F5" s="2">
        <v>1000000</v>
      </c>
      <c r="G5" s="2">
        <v>1000000</v>
      </c>
    </row>
    <row r="6" spans="1:7" x14ac:dyDescent="0.2">
      <c r="A6" t="s">
        <v>6</v>
      </c>
      <c r="B6" s="1">
        <v>0</v>
      </c>
      <c r="C6" s="1">
        <v>-60000</v>
      </c>
      <c r="D6" s="1">
        <v>-60000</v>
      </c>
      <c r="E6" s="2">
        <v>-60000</v>
      </c>
      <c r="F6" s="2">
        <v>-60000</v>
      </c>
      <c r="G6" s="2">
        <v>-60000</v>
      </c>
    </row>
    <row r="7" spans="1:7" x14ac:dyDescent="0.2">
      <c r="A7" t="s">
        <v>3</v>
      </c>
      <c r="B7" s="1">
        <v>0</v>
      </c>
      <c r="C7" s="1">
        <v>0</v>
      </c>
      <c r="D7" s="1">
        <f>-6500*80</f>
        <v>-520000</v>
      </c>
      <c r="E7" s="1">
        <v>0</v>
      </c>
      <c r="F7" s="1">
        <v>0</v>
      </c>
      <c r="G7" s="1">
        <v>0</v>
      </c>
    </row>
    <row r="8" spans="1:7" x14ac:dyDescent="0.2">
      <c r="A8" t="s">
        <v>4</v>
      </c>
      <c r="B8" s="1">
        <v>0</v>
      </c>
      <c r="C8" s="1">
        <f>-89000</f>
        <v>-89000</v>
      </c>
      <c r="D8" s="1">
        <f t="shared" ref="D8:G8" si="0">-89000</f>
        <v>-89000</v>
      </c>
      <c r="E8" s="1">
        <f t="shared" si="0"/>
        <v>-89000</v>
      </c>
      <c r="F8" s="1">
        <f t="shared" si="0"/>
        <v>-89000</v>
      </c>
      <c r="G8" s="1">
        <f t="shared" si="0"/>
        <v>-89000</v>
      </c>
    </row>
    <row r="9" spans="1:7" x14ac:dyDescent="0.2">
      <c r="A9" t="s">
        <v>5</v>
      </c>
      <c r="B9" s="1">
        <v>0</v>
      </c>
      <c r="C9" s="1">
        <v>0</v>
      </c>
      <c r="D9" s="1">
        <v>0</v>
      </c>
      <c r="E9" s="1">
        <v>0</v>
      </c>
      <c r="F9" s="1">
        <v>0</v>
      </c>
      <c r="G9" s="1">
        <v>100000</v>
      </c>
    </row>
    <row r="10" spans="1:7" x14ac:dyDescent="0.2">
      <c r="A10" t="s">
        <v>7</v>
      </c>
      <c r="B10" s="1">
        <v>-1100000</v>
      </c>
      <c r="C10" s="1">
        <v>0</v>
      </c>
      <c r="D10" s="1">
        <v>0</v>
      </c>
      <c r="E10" s="1">
        <v>0</v>
      </c>
      <c r="F10" s="1">
        <v>0</v>
      </c>
      <c r="G10" s="1">
        <v>0</v>
      </c>
    </row>
    <row r="11" spans="1:7" x14ac:dyDescent="0.2">
      <c r="A11" t="s">
        <v>9</v>
      </c>
      <c r="B11" s="1">
        <f t="shared" ref="B11" si="1">SUM(B5:B10)</f>
        <v>-1100000</v>
      </c>
      <c r="C11" s="1">
        <f>SUM(C5:C10)</f>
        <v>851000</v>
      </c>
      <c r="D11" s="1">
        <f>SUM(D5:D10)</f>
        <v>331000</v>
      </c>
      <c r="E11" s="1">
        <f>SUM(E5:E10)</f>
        <v>851000</v>
      </c>
      <c r="F11" s="1">
        <f>SUM(F5:F10)</f>
        <v>851000</v>
      </c>
      <c r="G11" s="1">
        <f>SUM(G5:G10)</f>
        <v>951000</v>
      </c>
    </row>
    <row r="12" spans="1:7" x14ac:dyDescent="0.2">
      <c r="A12" t="s">
        <v>11</v>
      </c>
      <c r="B12" s="3">
        <f t="shared" ref="B12:G12" si="2">B4-$B$4</f>
        <v>0</v>
      </c>
      <c r="C12" s="3">
        <f t="shared" si="2"/>
        <v>1</v>
      </c>
      <c r="D12" s="3">
        <f t="shared" si="2"/>
        <v>2</v>
      </c>
      <c r="E12" s="3">
        <f t="shared" si="2"/>
        <v>3</v>
      </c>
      <c r="F12" s="3">
        <f t="shared" si="2"/>
        <v>4</v>
      </c>
      <c r="G12" s="3">
        <f t="shared" si="2"/>
        <v>5</v>
      </c>
    </row>
    <row r="13" spans="1:7" ht="17" thickBot="1" x14ac:dyDescent="0.25">
      <c r="A13" t="s">
        <v>12</v>
      </c>
      <c r="B13" s="1">
        <f t="shared" ref="B13" si="3">(B11)/((1+$B$2)^B12)</f>
        <v>-1100000</v>
      </c>
      <c r="C13" s="1">
        <f>(C11)/((1+$B$2)^C12)</f>
        <v>773636.36363636353</v>
      </c>
      <c r="D13" s="1">
        <f>(D11)/((1+$B$2)^D12)</f>
        <v>273553.71900826442</v>
      </c>
      <c r="E13" s="1">
        <f>(E11)/((1+$B$2)^E12)</f>
        <v>639368.89556724252</v>
      </c>
      <c r="F13" s="1">
        <f>(F11)/((1+$B$2)^F12)</f>
        <v>581244.45051567501</v>
      </c>
      <c r="G13" s="1">
        <f>(G11)/((1+$B$2)^G12)</f>
        <v>590496.17822925642</v>
      </c>
    </row>
    <row r="14" spans="1:7" ht="17" thickBot="1" x14ac:dyDescent="0.25">
      <c r="A14" s="9" t="s">
        <v>13</v>
      </c>
      <c r="B14" s="10">
        <f>SUM(B13:G13)</f>
        <v>1758299.6069568018</v>
      </c>
      <c r="C14" s="11">
        <f>NPV(B2,C11:G11)+B10</f>
        <v>1758299.6069568023</v>
      </c>
      <c r="D14" s="25" t="s">
        <v>39</v>
      </c>
      <c r="E14" s="1"/>
      <c r="F14" s="1"/>
      <c r="G14" s="1"/>
    </row>
    <row r="15" spans="1:7" x14ac:dyDescent="0.2">
      <c r="B15" t="s">
        <v>8</v>
      </c>
    </row>
    <row r="16" spans="1:7" x14ac:dyDescent="0.2">
      <c r="B16">
        <v>2022</v>
      </c>
      <c r="C16">
        <v>2023</v>
      </c>
      <c r="D16">
        <v>2024</v>
      </c>
      <c r="E16">
        <v>2025</v>
      </c>
      <c r="F16">
        <v>2026</v>
      </c>
      <c r="G16">
        <v>2027</v>
      </c>
    </row>
    <row r="17" spans="1:7" x14ac:dyDescent="0.2">
      <c r="A17" t="s">
        <v>8</v>
      </c>
      <c r="B17" s="1">
        <v>1700000</v>
      </c>
    </row>
    <row r="18" spans="1:7" x14ac:dyDescent="0.2">
      <c r="A18" t="s">
        <v>18</v>
      </c>
      <c r="C18" s="23">
        <v>-10000</v>
      </c>
      <c r="D18" s="23">
        <v>-10000</v>
      </c>
      <c r="E18" s="23">
        <v>-10000</v>
      </c>
      <c r="F18" s="23">
        <v>-10000</v>
      </c>
      <c r="G18" s="23">
        <v>-10000</v>
      </c>
    </row>
    <row r="19" spans="1:7" x14ac:dyDescent="0.2">
      <c r="A19" t="s">
        <v>9</v>
      </c>
      <c r="B19" s="12">
        <f>SUM(B17:B18)</f>
        <v>1700000</v>
      </c>
      <c r="C19" s="12">
        <f t="shared" ref="C19:G19" si="4">SUM(C17:C18)</f>
        <v>-10000</v>
      </c>
      <c r="D19" s="12">
        <f t="shared" si="4"/>
        <v>-10000</v>
      </c>
      <c r="E19" s="12">
        <f t="shared" si="4"/>
        <v>-10000</v>
      </c>
      <c r="F19" s="12">
        <f t="shared" si="4"/>
        <v>-10000</v>
      </c>
      <c r="G19" s="12">
        <f t="shared" si="4"/>
        <v>-10000</v>
      </c>
    </row>
    <row r="20" spans="1:7" x14ac:dyDescent="0.2">
      <c r="A20" t="s">
        <v>12</v>
      </c>
      <c r="B20" s="12">
        <f>(B19)/((1+$B$2)^B12)</f>
        <v>1700000</v>
      </c>
      <c r="C20" s="12">
        <f t="shared" ref="C20:G20" si="5">(C19)/((1+$B$2)^C12)</f>
        <v>-9090.9090909090901</v>
      </c>
      <c r="D20" s="12">
        <f t="shared" si="5"/>
        <v>-8264.4628099173533</v>
      </c>
      <c r="E20" s="12">
        <f t="shared" si="5"/>
        <v>-7513.1480090157756</v>
      </c>
      <c r="F20" s="12">
        <f t="shared" si="5"/>
        <v>-6830.1345536507051</v>
      </c>
      <c r="G20" s="12">
        <f t="shared" si="5"/>
        <v>-6209.2132305915493</v>
      </c>
    </row>
    <row r="21" spans="1:7" x14ac:dyDescent="0.2">
      <c r="A21" t="s">
        <v>13</v>
      </c>
      <c r="B21" s="12">
        <f>SUM(B20:G20)</f>
        <v>1662092.1323059157</v>
      </c>
    </row>
    <row r="27" spans="1:7" x14ac:dyDescent="0.2">
      <c r="A27" s="4" t="s">
        <v>30</v>
      </c>
    </row>
    <row r="28" spans="1:7" x14ac:dyDescent="0.2">
      <c r="A28" s="4" t="s">
        <v>31</v>
      </c>
    </row>
    <row r="29" spans="1:7" x14ac:dyDescent="0.2">
      <c r="A29" s="4" t="s">
        <v>32</v>
      </c>
    </row>
    <row r="30" spans="1:7" x14ac:dyDescent="0.2">
      <c r="B30" s="24" t="s">
        <v>36</v>
      </c>
    </row>
    <row r="31" spans="1:7" x14ac:dyDescent="0.2">
      <c r="B31" s="24" t="s">
        <v>37</v>
      </c>
    </row>
    <row r="32" spans="1:7" x14ac:dyDescent="0.2">
      <c r="B32" s="24" t="s">
        <v>38</v>
      </c>
    </row>
    <row r="33" spans="2:2" x14ac:dyDescent="0.2">
      <c r="B33" t="s">
        <v>46</v>
      </c>
    </row>
    <row r="34" spans="2:2" x14ac:dyDescent="0.2">
      <c r="B34" t="s">
        <v>47</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8ABEF-66BC-264A-AD12-4D00FAAEBF3F}">
  <dimension ref="A1:D12"/>
  <sheetViews>
    <sheetView zoomScale="290" zoomScaleNormal="290" workbookViewId="0">
      <selection activeCell="B9" sqref="B9:C11"/>
    </sheetView>
  </sheetViews>
  <sheetFormatPr baseColWidth="10" defaultRowHeight="16" x14ac:dyDescent="0.2"/>
  <cols>
    <col min="1" max="1" width="17.83203125" bestFit="1" customWidth="1"/>
    <col min="2" max="2" width="14.6640625" bestFit="1" customWidth="1"/>
    <col min="3" max="3" width="18.33203125" bestFit="1" customWidth="1"/>
  </cols>
  <sheetData>
    <row r="1" spans="1:4" x14ac:dyDescent="0.2">
      <c r="A1" s="4" t="s">
        <v>13</v>
      </c>
      <c r="D1" t="s">
        <v>22</v>
      </c>
    </row>
    <row r="2" spans="1:4" x14ac:dyDescent="0.2">
      <c r="A2" t="s">
        <v>14</v>
      </c>
      <c r="B2" s="5">
        <v>0.12</v>
      </c>
      <c r="D2" t="s">
        <v>25</v>
      </c>
    </row>
    <row r="3" spans="1:4" x14ac:dyDescent="0.2">
      <c r="A3" t="s">
        <v>0</v>
      </c>
      <c r="B3" s="5" t="s">
        <v>21</v>
      </c>
      <c r="D3" t="s">
        <v>26</v>
      </c>
    </row>
    <row r="4" spans="1:4" x14ac:dyDescent="0.2">
      <c r="A4">
        <v>1</v>
      </c>
      <c r="B4" s="6">
        <v>250000</v>
      </c>
      <c r="C4" s="6"/>
    </row>
    <row r="5" spans="1:4" x14ac:dyDescent="0.2">
      <c r="A5">
        <v>2</v>
      </c>
      <c r="B5" s="6">
        <v>300000</v>
      </c>
      <c r="C5" s="6"/>
    </row>
    <row r="6" spans="1:4" x14ac:dyDescent="0.2">
      <c r="A6">
        <v>3</v>
      </c>
      <c r="B6" s="6">
        <v>340000</v>
      </c>
      <c r="C6" s="6"/>
    </row>
    <row r="7" spans="1:4" x14ac:dyDescent="0.2">
      <c r="A7">
        <v>4</v>
      </c>
      <c r="B7" s="6">
        <v>375000</v>
      </c>
      <c r="C7" s="6"/>
    </row>
    <row r="8" spans="1:4" x14ac:dyDescent="0.2">
      <c r="A8" s="7">
        <v>5</v>
      </c>
      <c r="B8" s="8">
        <v>300000</v>
      </c>
      <c r="C8" s="6"/>
    </row>
    <row r="9" spans="1:4" x14ac:dyDescent="0.2">
      <c r="B9" s="6"/>
      <c r="C9" s="26"/>
    </row>
    <row r="10" spans="1:4" x14ac:dyDescent="0.2">
      <c r="A10" t="s">
        <v>24</v>
      </c>
      <c r="B10" s="6"/>
      <c r="C10" s="6"/>
    </row>
    <row r="11" spans="1:4" x14ac:dyDescent="0.2">
      <c r="A11" s="27" t="s">
        <v>40</v>
      </c>
      <c r="B11" s="28"/>
      <c r="C11" s="6"/>
    </row>
    <row r="12" spans="1:4" x14ac:dyDescent="0.2">
      <c r="B12" s="4"/>
    </row>
  </sheetData>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45617-069A-0F46-A953-9B9A846127BD}">
  <dimension ref="A1:G12"/>
  <sheetViews>
    <sheetView zoomScale="320" zoomScaleNormal="320" workbookViewId="0">
      <selection activeCell="C8" sqref="C8"/>
    </sheetView>
  </sheetViews>
  <sheetFormatPr baseColWidth="10" defaultRowHeight="16" x14ac:dyDescent="0.2"/>
  <cols>
    <col min="2" max="2" width="14.6640625" bestFit="1" customWidth="1"/>
    <col min="3" max="3" width="20.6640625" bestFit="1" customWidth="1"/>
  </cols>
  <sheetData>
    <row r="1" spans="1:7" x14ac:dyDescent="0.2">
      <c r="A1" s="4" t="s">
        <v>13</v>
      </c>
    </row>
    <row r="2" spans="1:7" x14ac:dyDescent="0.2">
      <c r="A2" t="s">
        <v>14</v>
      </c>
      <c r="B2" s="5">
        <v>0.12</v>
      </c>
    </row>
    <row r="3" spans="1:7" x14ac:dyDescent="0.2">
      <c r="A3" t="s">
        <v>0</v>
      </c>
      <c r="B3" s="5" t="s">
        <v>21</v>
      </c>
      <c r="C3" s="13" t="s">
        <v>15</v>
      </c>
      <c r="D3" s="14" t="s">
        <v>23</v>
      </c>
      <c r="E3" s="15"/>
      <c r="F3" s="15"/>
      <c r="G3" s="15"/>
    </row>
    <row r="4" spans="1:7" x14ac:dyDescent="0.2">
      <c r="A4">
        <v>1</v>
      </c>
      <c r="B4" s="6">
        <v>250000</v>
      </c>
      <c r="C4" s="13">
        <f>B4/((1+$B$2)^A4)</f>
        <v>223214.28571428568</v>
      </c>
      <c r="D4" s="17" t="s">
        <v>27</v>
      </c>
    </row>
    <row r="5" spans="1:7" x14ac:dyDescent="0.2">
      <c r="A5">
        <v>2</v>
      </c>
      <c r="B5" s="6">
        <v>300000</v>
      </c>
      <c r="C5" s="13">
        <f t="shared" ref="C5:C8" si="0">B5/((1+$B$2)^A5)</f>
        <v>239158.1632653061</v>
      </c>
      <c r="D5" s="18" t="s">
        <v>28</v>
      </c>
      <c r="E5" s="19"/>
      <c r="F5" s="19"/>
    </row>
    <row r="6" spans="1:7" x14ac:dyDescent="0.2">
      <c r="A6">
        <v>3</v>
      </c>
      <c r="B6" s="6">
        <v>340000</v>
      </c>
      <c r="C6" s="13">
        <f t="shared" si="0"/>
        <v>242005.28425655971</v>
      </c>
      <c r="D6" s="21" t="s">
        <v>29</v>
      </c>
    </row>
    <row r="7" spans="1:7" x14ac:dyDescent="0.2">
      <c r="A7">
        <v>4</v>
      </c>
      <c r="B7" s="6">
        <v>375000</v>
      </c>
      <c r="C7" s="13">
        <f t="shared" si="0"/>
        <v>238319.27940181168</v>
      </c>
    </row>
    <row r="8" spans="1:7" x14ac:dyDescent="0.2">
      <c r="A8" s="7">
        <v>5</v>
      </c>
      <c r="B8" s="8">
        <v>300000</v>
      </c>
      <c r="C8" s="13">
        <f t="shared" si="0"/>
        <v>170228.05671557976</v>
      </c>
    </row>
    <row r="9" spans="1:7" x14ac:dyDescent="0.2">
      <c r="A9" t="s">
        <v>16</v>
      </c>
      <c r="B9" s="20">
        <f>NPV(B2,B4:B8)</f>
        <v>1112925.069353543</v>
      </c>
      <c r="C9" s="16">
        <f>SUM(C4:C8)</f>
        <v>1112925.069353543</v>
      </c>
    </row>
    <row r="10" spans="1:7" x14ac:dyDescent="0.2">
      <c r="A10" t="s">
        <v>17</v>
      </c>
      <c r="B10" s="20">
        <v>-1000000</v>
      </c>
      <c r="C10" s="6"/>
    </row>
    <row r="11" spans="1:7" x14ac:dyDescent="0.2">
      <c r="A11" t="s">
        <v>13</v>
      </c>
      <c r="B11" s="22">
        <f>SUM(B9:B10)</f>
        <v>112925.06935354299</v>
      </c>
    </row>
    <row r="12" spans="1:7" x14ac:dyDescent="0.2">
      <c r="B12" s="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40A3B-2291-0E4C-858A-1D5500F9F0A1}">
  <dimension ref="A1:G11"/>
  <sheetViews>
    <sheetView zoomScale="170" zoomScaleNormal="170" workbookViewId="0">
      <selection activeCell="C8" sqref="C8"/>
    </sheetView>
  </sheetViews>
  <sheetFormatPr baseColWidth="10" defaultRowHeight="16" x14ac:dyDescent="0.2"/>
  <cols>
    <col min="1" max="1" width="17.6640625" bestFit="1" customWidth="1"/>
    <col min="2" max="2" width="13.6640625" bestFit="1" customWidth="1"/>
    <col min="3" max="7" width="13" bestFit="1" customWidth="1"/>
  </cols>
  <sheetData>
    <row r="1" spans="1:7" s="4" customFormat="1" x14ac:dyDescent="0.2">
      <c r="A1" s="4" t="s">
        <v>33</v>
      </c>
    </row>
    <row r="2" spans="1:7" x14ac:dyDescent="0.2">
      <c r="A2" t="s">
        <v>10</v>
      </c>
      <c r="B2">
        <v>0.1</v>
      </c>
    </row>
    <row r="3" spans="1:7" x14ac:dyDescent="0.2">
      <c r="B3" t="s">
        <v>1</v>
      </c>
    </row>
    <row r="4" spans="1:7" x14ac:dyDescent="0.2">
      <c r="B4">
        <v>2022</v>
      </c>
      <c r="C4">
        <v>2023</v>
      </c>
      <c r="D4">
        <v>2024</v>
      </c>
      <c r="E4">
        <v>2025</v>
      </c>
      <c r="F4">
        <v>2026</v>
      </c>
      <c r="G4">
        <v>2027</v>
      </c>
    </row>
    <row r="5" spans="1:7" x14ac:dyDescent="0.2">
      <c r="A5" t="s">
        <v>2</v>
      </c>
      <c r="B5" s="1"/>
      <c r="C5" s="1"/>
      <c r="D5" s="1"/>
      <c r="E5" s="2"/>
      <c r="F5" s="2"/>
      <c r="G5" s="2"/>
    </row>
    <row r="6" spans="1:7" x14ac:dyDescent="0.2">
      <c r="A6" t="s">
        <v>6</v>
      </c>
      <c r="B6" s="1"/>
      <c r="C6" s="1"/>
      <c r="D6" s="1"/>
      <c r="E6" s="2"/>
      <c r="F6" s="2"/>
      <c r="G6" s="2"/>
    </row>
    <row r="7" spans="1:7" x14ac:dyDescent="0.2">
      <c r="A7" t="s">
        <v>3</v>
      </c>
      <c r="B7" s="1"/>
      <c r="C7" s="1"/>
      <c r="D7" s="1"/>
      <c r="E7" s="1"/>
      <c r="F7" s="1"/>
      <c r="G7" s="1"/>
    </row>
    <row r="8" spans="1:7" x14ac:dyDescent="0.2">
      <c r="A8" t="s">
        <v>4</v>
      </c>
      <c r="B8" s="1"/>
      <c r="C8" s="1"/>
      <c r="D8" s="1"/>
      <c r="E8" s="1"/>
      <c r="F8" s="1"/>
      <c r="G8" s="1"/>
    </row>
    <row r="9" spans="1:7" x14ac:dyDescent="0.2">
      <c r="A9" t="s">
        <v>5</v>
      </c>
      <c r="B9" s="1"/>
      <c r="C9" s="1"/>
      <c r="D9" s="1"/>
      <c r="E9" s="1"/>
      <c r="F9" s="1"/>
      <c r="G9" s="1"/>
    </row>
    <row r="10" spans="1:7" x14ac:dyDescent="0.2">
      <c r="A10" t="s">
        <v>7</v>
      </c>
      <c r="B10" s="1"/>
      <c r="C10" s="1"/>
      <c r="D10" s="1"/>
      <c r="E10" s="1"/>
      <c r="F10" s="1"/>
      <c r="G10" s="1"/>
    </row>
    <row r="11" spans="1:7" x14ac:dyDescent="0.2">
      <c r="B11" s="12"/>
      <c r="C11" s="12"/>
      <c r="D11" s="12"/>
      <c r="E11" s="12"/>
      <c r="F11" s="12"/>
      <c r="G11" s="12"/>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1BB25-5261-1C4B-9F35-AA8847F2C34E}">
  <dimension ref="A1:G11"/>
  <sheetViews>
    <sheetView zoomScale="170" zoomScaleNormal="170" workbookViewId="0">
      <selection activeCell="C13" sqref="C13"/>
    </sheetView>
  </sheetViews>
  <sheetFormatPr baseColWidth="10" defaultRowHeight="16" x14ac:dyDescent="0.2"/>
  <cols>
    <col min="1" max="1" width="17.6640625" bestFit="1" customWidth="1"/>
    <col min="2" max="2" width="13.6640625" bestFit="1" customWidth="1"/>
    <col min="3" max="7" width="13" bestFit="1" customWidth="1"/>
  </cols>
  <sheetData>
    <row r="1" spans="1:7" s="4" customFormat="1" x14ac:dyDescent="0.2">
      <c r="A1" s="4" t="s">
        <v>33</v>
      </c>
    </row>
    <row r="2" spans="1:7" x14ac:dyDescent="0.2">
      <c r="A2" t="s">
        <v>10</v>
      </c>
      <c r="B2">
        <v>0.1</v>
      </c>
    </row>
    <row r="3" spans="1:7" x14ac:dyDescent="0.2">
      <c r="B3" t="s">
        <v>1</v>
      </c>
    </row>
    <row r="4" spans="1:7" x14ac:dyDescent="0.2">
      <c r="B4">
        <v>2022</v>
      </c>
      <c r="C4">
        <v>2023</v>
      </c>
      <c r="D4">
        <v>2024</v>
      </c>
      <c r="E4">
        <v>2025</v>
      </c>
      <c r="F4">
        <v>2026</v>
      </c>
      <c r="G4">
        <v>2027</v>
      </c>
    </row>
    <row r="5" spans="1:7" x14ac:dyDescent="0.2">
      <c r="A5" t="s">
        <v>2</v>
      </c>
      <c r="B5" s="1">
        <v>0</v>
      </c>
      <c r="C5" s="1">
        <v>1000000</v>
      </c>
      <c r="D5" s="1">
        <v>1000000</v>
      </c>
      <c r="E5" s="2">
        <v>1000000</v>
      </c>
      <c r="F5" s="2">
        <v>1000000</v>
      </c>
      <c r="G5" s="2">
        <v>1000000</v>
      </c>
    </row>
    <row r="6" spans="1:7" x14ac:dyDescent="0.2">
      <c r="A6" t="s">
        <v>6</v>
      </c>
      <c r="B6" s="1">
        <v>0</v>
      </c>
      <c r="C6" s="1">
        <v>-60000</v>
      </c>
      <c r="D6" s="1">
        <v>-60000</v>
      </c>
      <c r="E6" s="2">
        <v>-60000</v>
      </c>
      <c r="F6" s="2">
        <v>-60000</v>
      </c>
      <c r="G6" s="2">
        <v>-60000</v>
      </c>
    </row>
    <row r="7" spans="1:7" x14ac:dyDescent="0.2">
      <c r="A7" t="s">
        <v>3</v>
      </c>
      <c r="B7" s="1">
        <v>0</v>
      </c>
      <c r="C7" s="1">
        <v>0</v>
      </c>
      <c r="D7" s="1">
        <f>-6500*80</f>
        <v>-520000</v>
      </c>
      <c r="E7" s="1">
        <v>0</v>
      </c>
      <c r="F7" s="1">
        <v>0</v>
      </c>
      <c r="G7" s="1">
        <v>0</v>
      </c>
    </row>
    <row r="8" spans="1:7" x14ac:dyDescent="0.2">
      <c r="A8" t="s">
        <v>4</v>
      </c>
      <c r="B8" s="1">
        <v>0</v>
      </c>
      <c r="C8" s="1">
        <f>-79000</f>
        <v>-79000</v>
      </c>
      <c r="D8" s="1">
        <f t="shared" ref="D8:G8" si="0">-79000</f>
        <v>-79000</v>
      </c>
      <c r="E8" s="1">
        <f t="shared" si="0"/>
        <v>-79000</v>
      </c>
      <c r="F8" s="1">
        <f t="shared" si="0"/>
        <v>-79000</v>
      </c>
      <c r="G8" s="1">
        <f t="shared" si="0"/>
        <v>-79000</v>
      </c>
    </row>
    <row r="9" spans="1:7" x14ac:dyDescent="0.2">
      <c r="A9" t="s">
        <v>5</v>
      </c>
      <c r="B9" s="1">
        <v>0</v>
      </c>
      <c r="C9" s="1">
        <v>0</v>
      </c>
      <c r="D9" s="1">
        <v>0</v>
      </c>
      <c r="E9" s="1">
        <v>0</v>
      </c>
      <c r="F9" s="1">
        <v>0</v>
      </c>
      <c r="G9" s="1">
        <v>100000</v>
      </c>
    </row>
    <row r="10" spans="1:7" x14ac:dyDescent="0.2">
      <c r="A10" t="s">
        <v>7</v>
      </c>
      <c r="B10" s="1">
        <v>-1100000</v>
      </c>
      <c r="C10" s="1">
        <v>0</v>
      </c>
      <c r="D10" s="1">
        <v>0</v>
      </c>
      <c r="E10" s="1">
        <v>0</v>
      </c>
      <c r="F10" s="1">
        <v>0</v>
      </c>
      <c r="G10" s="1">
        <v>0</v>
      </c>
    </row>
    <row r="11" spans="1:7" x14ac:dyDescent="0.2">
      <c r="B11" s="12"/>
      <c r="C11" s="12"/>
      <c r="D11" s="12"/>
      <c r="E11" s="12"/>
      <c r="F11" s="12"/>
      <c r="G11" s="12"/>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F6DBD-06D2-E747-AC00-AB7EE1C2940F}">
  <dimension ref="A1:G12"/>
  <sheetViews>
    <sheetView zoomScale="160" zoomScaleNormal="160" workbookViewId="0">
      <selection activeCell="A12" sqref="A12"/>
    </sheetView>
  </sheetViews>
  <sheetFormatPr baseColWidth="10" defaultRowHeight="16" x14ac:dyDescent="0.2"/>
  <cols>
    <col min="1" max="1" width="17.6640625" bestFit="1" customWidth="1"/>
    <col min="2" max="2" width="13.6640625" bestFit="1" customWidth="1"/>
    <col min="3" max="7" width="13" bestFit="1" customWidth="1"/>
  </cols>
  <sheetData>
    <row r="1" spans="1:7" s="4" customFormat="1" x14ac:dyDescent="0.2">
      <c r="A1" s="4" t="s">
        <v>34</v>
      </c>
    </row>
    <row r="2" spans="1:7" x14ac:dyDescent="0.2">
      <c r="A2" t="s">
        <v>10</v>
      </c>
      <c r="B2">
        <v>0.1</v>
      </c>
    </row>
    <row r="3" spans="1:7" x14ac:dyDescent="0.2">
      <c r="B3" t="s">
        <v>1</v>
      </c>
    </row>
    <row r="4" spans="1:7" x14ac:dyDescent="0.2">
      <c r="B4">
        <v>2022</v>
      </c>
      <c r="C4">
        <v>2023</v>
      </c>
      <c r="D4">
        <v>2024</v>
      </c>
      <c r="E4">
        <v>2025</v>
      </c>
      <c r="F4">
        <v>2026</v>
      </c>
      <c r="G4">
        <v>2027</v>
      </c>
    </row>
    <row r="5" spans="1:7" x14ac:dyDescent="0.2">
      <c r="A5" t="s">
        <v>2</v>
      </c>
      <c r="B5" s="1">
        <v>0</v>
      </c>
      <c r="C5" s="1">
        <v>1000000</v>
      </c>
      <c r="D5" s="1">
        <v>1000000</v>
      </c>
      <c r="E5" s="2">
        <v>1000000</v>
      </c>
      <c r="F5" s="2">
        <v>1000000</v>
      </c>
      <c r="G5" s="2">
        <v>1000000</v>
      </c>
    </row>
    <row r="6" spans="1:7" x14ac:dyDescent="0.2">
      <c r="A6" t="s">
        <v>6</v>
      </c>
      <c r="B6" s="1">
        <v>0</v>
      </c>
      <c r="C6" s="1">
        <v>-60000</v>
      </c>
      <c r="D6" s="1">
        <v>-60000</v>
      </c>
      <c r="E6" s="2">
        <v>-60000</v>
      </c>
      <c r="F6" s="2">
        <v>-60000</v>
      </c>
      <c r="G6" s="2">
        <v>-60000</v>
      </c>
    </row>
    <row r="7" spans="1:7" x14ac:dyDescent="0.2">
      <c r="A7" t="s">
        <v>3</v>
      </c>
      <c r="B7" s="1">
        <v>0</v>
      </c>
      <c r="C7" s="1">
        <v>0</v>
      </c>
      <c r="D7" s="1">
        <f>-6500*80</f>
        <v>-520000</v>
      </c>
      <c r="E7" s="1">
        <v>0</v>
      </c>
      <c r="F7" s="1">
        <v>0</v>
      </c>
      <c r="G7" s="1">
        <v>0</v>
      </c>
    </row>
    <row r="8" spans="1:7" x14ac:dyDescent="0.2">
      <c r="A8" t="s">
        <v>4</v>
      </c>
      <c r="B8" s="1">
        <v>0</v>
      </c>
      <c r="C8" s="1">
        <f>-79000</f>
        <v>-79000</v>
      </c>
      <c r="D8" s="1">
        <f t="shared" ref="D8:G8" si="0">-79000</f>
        <v>-79000</v>
      </c>
      <c r="E8" s="1">
        <f t="shared" si="0"/>
        <v>-79000</v>
      </c>
      <c r="F8" s="1">
        <f t="shared" si="0"/>
        <v>-79000</v>
      </c>
      <c r="G8" s="1">
        <f t="shared" si="0"/>
        <v>-79000</v>
      </c>
    </row>
    <row r="9" spans="1:7" x14ac:dyDescent="0.2">
      <c r="A9" t="s">
        <v>5</v>
      </c>
      <c r="B9" s="1">
        <v>0</v>
      </c>
      <c r="C9" s="1">
        <v>0</v>
      </c>
      <c r="D9" s="1">
        <v>0</v>
      </c>
      <c r="E9" s="1">
        <v>0</v>
      </c>
      <c r="F9" s="1">
        <v>0</v>
      </c>
      <c r="G9" s="1">
        <v>100000</v>
      </c>
    </row>
    <row r="10" spans="1:7" x14ac:dyDescent="0.2">
      <c r="A10" t="s">
        <v>7</v>
      </c>
      <c r="B10" s="1">
        <v>-1100000</v>
      </c>
      <c r="C10" s="1">
        <v>0</v>
      </c>
      <c r="D10" s="1">
        <v>0</v>
      </c>
      <c r="E10" s="1">
        <v>0</v>
      </c>
      <c r="F10" s="1">
        <v>0</v>
      </c>
      <c r="G10" s="1">
        <v>0</v>
      </c>
    </row>
    <row r="11" spans="1:7" x14ac:dyDescent="0.2">
      <c r="A11" t="s">
        <v>9</v>
      </c>
      <c r="B11" s="1"/>
      <c r="C11" s="1"/>
      <c r="D11" s="1"/>
      <c r="E11" s="1"/>
      <c r="F11" s="1"/>
      <c r="G11" s="1"/>
    </row>
    <row r="12" spans="1:7" x14ac:dyDescent="0.2">
      <c r="B12" s="12"/>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12C5B-AA15-744C-9FD3-0E3A518054B7}">
  <dimension ref="A1:G12"/>
  <sheetViews>
    <sheetView zoomScale="160" zoomScaleNormal="160" workbookViewId="0">
      <selection activeCell="A12" sqref="A12:B12"/>
    </sheetView>
  </sheetViews>
  <sheetFormatPr baseColWidth="10" defaultRowHeight="16" x14ac:dyDescent="0.2"/>
  <cols>
    <col min="1" max="1" width="17.6640625" bestFit="1" customWidth="1"/>
    <col min="2" max="2" width="13.6640625" bestFit="1" customWidth="1"/>
    <col min="3" max="7" width="13" bestFit="1" customWidth="1"/>
  </cols>
  <sheetData>
    <row r="1" spans="1:7" s="4" customFormat="1" x14ac:dyDescent="0.2">
      <c r="A1" s="4" t="s">
        <v>34</v>
      </c>
    </row>
    <row r="2" spans="1:7" x14ac:dyDescent="0.2">
      <c r="A2" t="s">
        <v>10</v>
      </c>
      <c r="B2">
        <v>0.1</v>
      </c>
    </row>
    <row r="3" spans="1:7" x14ac:dyDescent="0.2">
      <c r="B3" t="s">
        <v>1</v>
      </c>
    </row>
    <row r="4" spans="1:7" x14ac:dyDescent="0.2">
      <c r="B4">
        <v>2022</v>
      </c>
      <c r="C4">
        <v>2023</v>
      </c>
      <c r="D4">
        <v>2024</v>
      </c>
      <c r="E4">
        <v>2025</v>
      </c>
      <c r="F4">
        <v>2026</v>
      </c>
      <c r="G4">
        <v>2027</v>
      </c>
    </row>
    <row r="5" spans="1:7" x14ac:dyDescent="0.2">
      <c r="A5" t="s">
        <v>2</v>
      </c>
      <c r="B5" s="1">
        <v>0</v>
      </c>
      <c r="C5" s="1">
        <v>1000000</v>
      </c>
      <c r="D5" s="1">
        <v>1000000</v>
      </c>
      <c r="E5" s="2">
        <v>1000000</v>
      </c>
      <c r="F5" s="2">
        <v>1000000</v>
      </c>
      <c r="G5" s="2">
        <v>1000000</v>
      </c>
    </row>
    <row r="6" spans="1:7" x14ac:dyDescent="0.2">
      <c r="A6" t="s">
        <v>6</v>
      </c>
      <c r="B6" s="1">
        <v>0</v>
      </c>
      <c r="C6" s="1">
        <v>-60000</v>
      </c>
      <c r="D6" s="1">
        <v>-60000</v>
      </c>
      <c r="E6" s="2">
        <v>-60000</v>
      </c>
      <c r="F6" s="2">
        <v>-60000</v>
      </c>
      <c r="G6" s="2">
        <v>-60000</v>
      </c>
    </row>
    <row r="7" spans="1:7" x14ac:dyDescent="0.2">
      <c r="A7" t="s">
        <v>3</v>
      </c>
      <c r="B7" s="1">
        <v>0</v>
      </c>
      <c r="C7" s="1">
        <v>0</v>
      </c>
      <c r="D7" s="1">
        <f>-6500*80</f>
        <v>-520000</v>
      </c>
      <c r="E7" s="1">
        <v>0</v>
      </c>
      <c r="F7" s="1">
        <v>0</v>
      </c>
      <c r="G7" s="1">
        <v>0</v>
      </c>
    </row>
    <row r="8" spans="1:7" x14ac:dyDescent="0.2">
      <c r="A8" t="s">
        <v>4</v>
      </c>
      <c r="B8" s="1">
        <v>0</v>
      </c>
      <c r="C8" s="1">
        <f>-79000</f>
        <v>-79000</v>
      </c>
      <c r="D8" s="1">
        <f t="shared" ref="D8:G8" si="0">-79000</f>
        <v>-79000</v>
      </c>
      <c r="E8" s="1">
        <f t="shared" si="0"/>
        <v>-79000</v>
      </c>
      <c r="F8" s="1">
        <f t="shared" si="0"/>
        <v>-79000</v>
      </c>
      <c r="G8" s="1">
        <f t="shared" si="0"/>
        <v>-79000</v>
      </c>
    </row>
    <row r="9" spans="1:7" x14ac:dyDescent="0.2">
      <c r="A9" t="s">
        <v>5</v>
      </c>
      <c r="B9" s="1">
        <v>0</v>
      </c>
      <c r="C9" s="1">
        <v>0</v>
      </c>
      <c r="D9" s="1">
        <v>0</v>
      </c>
      <c r="E9" s="1">
        <v>0</v>
      </c>
      <c r="F9" s="1">
        <v>0</v>
      </c>
      <c r="G9" s="1">
        <v>100000</v>
      </c>
    </row>
    <row r="10" spans="1:7" x14ac:dyDescent="0.2">
      <c r="A10" t="s">
        <v>7</v>
      </c>
      <c r="B10" s="1">
        <v>-1100000</v>
      </c>
      <c r="C10" s="1">
        <v>0</v>
      </c>
      <c r="D10" s="1">
        <v>0</v>
      </c>
      <c r="E10" s="1">
        <v>0</v>
      </c>
      <c r="F10" s="1">
        <v>0</v>
      </c>
      <c r="G10" s="1">
        <v>0</v>
      </c>
    </row>
    <row r="11" spans="1:7" x14ac:dyDescent="0.2">
      <c r="A11" t="s">
        <v>9</v>
      </c>
      <c r="B11" s="1">
        <f t="shared" ref="B11:G11" si="1">SUM(B5:B10)</f>
        <v>-1100000</v>
      </c>
      <c r="C11" s="1">
        <f t="shared" si="1"/>
        <v>861000</v>
      </c>
      <c r="D11" s="1">
        <f t="shared" si="1"/>
        <v>341000</v>
      </c>
      <c r="E11" s="1">
        <f t="shared" si="1"/>
        <v>861000</v>
      </c>
      <c r="F11" s="1">
        <f t="shared" si="1"/>
        <v>861000</v>
      </c>
      <c r="G11" s="1">
        <f t="shared" si="1"/>
        <v>961000</v>
      </c>
    </row>
    <row r="12" spans="1:7" x14ac:dyDescent="0.2">
      <c r="B12" s="12"/>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332A1-7DA4-014E-8045-BCC256A77668}">
  <dimension ref="A1:G14"/>
  <sheetViews>
    <sheetView zoomScale="160" zoomScaleNormal="160" workbookViewId="0">
      <selection activeCell="B12" sqref="B12:G13"/>
    </sheetView>
  </sheetViews>
  <sheetFormatPr baseColWidth="10" defaultRowHeight="16" x14ac:dyDescent="0.2"/>
  <cols>
    <col min="1" max="1" width="17.6640625" bestFit="1" customWidth="1"/>
    <col min="2" max="2" width="13.6640625" bestFit="1" customWidth="1"/>
    <col min="3" max="7" width="13" bestFit="1" customWidth="1"/>
  </cols>
  <sheetData>
    <row r="1" spans="1:7" s="4" customFormat="1" x14ac:dyDescent="0.2">
      <c r="A1" s="4" t="s">
        <v>35</v>
      </c>
    </row>
    <row r="2" spans="1:7" x14ac:dyDescent="0.2">
      <c r="A2" t="s">
        <v>10</v>
      </c>
      <c r="B2">
        <v>0.1</v>
      </c>
    </row>
    <row r="3" spans="1:7" x14ac:dyDescent="0.2">
      <c r="B3" t="s">
        <v>1</v>
      </c>
    </row>
    <row r="4" spans="1:7" x14ac:dyDescent="0.2">
      <c r="B4">
        <v>2022</v>
      </c>
      <c r="C4">
        <v>2023</v>
      </c>
      <c r="D4">
        <v>2024</v>
      </c>
      <c r="E4">
        <v>2025</v>
      </c>
      <c r="F4">
        <v>2026</v>
      </c>
      <c r="G4">
        <v>2027</v>
      </c>
    </row>
    <row r="5" spans="1:7" x14ac:dyDescent="0.2">
      <c r="A5" t="s">
        <v>2</v>
      </c>
      <c r="B5" s="1">
        <v>0</v>
      </c>
      <c r="C5" s="1">
        <v>1000000</v>
      </c>
      <c r="D5" s="1">
        <v>1000000</v>
      </c>
      <c r="E5" s="2">
        <v>1000000</v>
      </c>
      <c r="F5" s="2">
        <v>1000000</v>
      </c>
      <c r="G5" s="2">
        <v>1000000</v>
      </c>
    </row>
    <row r="6" spans="1:7" x14ac:dyDescent="0.2">
      <c r="A6" t="s">
        <v>6</v>
      </c>
      <c r="B6" s="1">
        <v>0</v>
      </c>
      <c r="C6" s="1">
        <v>-60000</v>
      </c>
      <c r="D6" s="1">
        <v>-60000</v>
      </c>
      <c r="E6" s="2">
        <v>-60000</v>
      </c>
      <c r="F6" s="2">
        <v>-60000</v>
      </c>
      <c r="G6" s="2">
        <v>-60000</v>
      </c>
    </row>
    <row r="7" spans="1:7" x14ac:dyDescent="0.2">
      <c r="A7" t="s">
        <v>3</v>
      </c>
      <c r="B7" s="1">
        <v>0</v>
      </c>
      <c r="C7" s="1">
        <v>0</v>
      </c>
      <c r="D7" s="1">
        <f>-6500*80</f>
        <v>-520000</v>
      </c>
      <c r="E7" s="1">
        <v>0</v>
      </c>
      <c r="F7" s="1">
        <v>0</v>
      </c>
      <c r="G7" s="1">
        <v>0</v>
      </c>
    </row>
    <row r="8" spans="1:7" x14ac:dyDescent="0.2">
      <c r="A8" t="s">
        <v>4</v>
      </c>
      <c r="B8" s="1">
        <v>0</v>
      </c>
      <c r="C8" s="1">
        <f>-79000</f>
        <v>-79000</v>
      </c>
      <c r="D8" s="1">
        <f t="shared" ref="D8:G8" si="0">-79000</f>
        <v>-79000</v>
      </c>
      <c r="E8" s="1">
        <f t="shared" si="0"/>
        <v>-79000</v>
      </c>
      <c r="F8" s="1">
        <f t="shared" si="0"/>
        <v>-79000</v>
      </c>
      <c r="G8" s="1">
        <f t="shared" si="0"/>
        <v>-79000</v>
      </c>
    </row>
    <row r="9" spans="1:7" x14ac:dyDescent="0.2">
      <c r="A9" t="s">
        <v>5</v>
      </c>
      <c r="B9" s="1">
        <v>0</v>
      </c>
      <c r="C9" s="1">
        <v>0</v>
      </c>
      <c r="D9" s="1">
        <v>0</v>
      </c>
      <c r="E9" s="1">
        <v>0</v>
      </c>
      <c r="F9" s="1">
        <v>0</v>
      </c>
      <c r="G9" s="1">
        <v>100000</v>
      </c>
    </row>
    <row r="10" spans="1:7" x14ac:dyDescent="0.2">
      <c r="A10" t="s">
        <v>7</v>
      </c>
      <c r="B10" s="1">
        <v>-1100000</v>
      </c>
      <c r="C10" s="1">
        <v>0</v>
      </c>
      <c r="D10" s="1">
        <v>0</v>
      </c>
      <c r="E10" s="1">
        <v>0</v>
      </c>
      <c r="F10" s="1">
        <v>0</v>
      </c>
      <c r="G10" s="1">
        <v>0</v>
      </c>
    </row>
    <row r="11" spans="1:7" x14ac:dyDescent="0.2">
      <c r="A11" t="s">
        <v>9</v>
      </c>
      <c r="B11" s="1">
        <f t="shared" ref="B11:G11" si="1">SUM(B5:B10)</f>
        <v>-1100000</v>
      </c>
      <c r="C11" s="1">
        <f t="shared" si="1"/>
        <v>861000</v>
      </c>
      <c r="D11" s="1">
        <f t="shared" si="1"/>
        <v>341000</v>
      </c>
      <c r="E11" s="1">
        <f t="shared" si="1"/>
        <v>861000</v>
      </c>
      <c r="F11" s="1">
        <f t="shared" si="1"/>
        <v>861000</v>
      </c>
      <c r="G11" s="1">
        <f t="shared" si="1"/>
        <v>961000</v>
      </c>
    </row>
    <row r="12" spans="1:7" x14ac:dyDescent="0.2">
      <c r="A12" t="s">
        <v>11</v>
      </c>
      <c r="B12" s="3"/>
      <c r="C12" s="3"/>
      <c r="D12" s="3"/>
      <c r="E12" s="3"/>
      <c r="F12" s="3"/>
      <c r="G12" s="3"/>
    </row>
    <row r="13" spans="1:7" x14ac:dyDescent="0.2">
      <c r="A13" t="s">
        <v>12</v>
      </c>
      <c r="B13" s="1"/>
      <c r="C13" s="1"/>
      <c r="D13" s="1"/>
      <c r="E13" s="1"/>
      <c r="F13" s="1"/>
      <c r="G13" s="1"/>
    </row>
    <row r="14" spans="1:7" x14ac:dyDescent="0.2">
      <c r="A14" s="1"/>
      <c r="B14" s="1"/>
      <c r="C14" s="1"/>
    </row>
  </sheetData>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39258-01D2-414B-8843-F8839A864C36}">
  <dimension ref="A1:G14"/>
  <sheetViews>
    <sheetView zoomScale="160" zoomScaleNormal="160" workbookViewId="0">
      <selection activeCell="E14" sqref="E14"/>
    </sheetView>
  </sheetViews>
  <sheetFormatPr baseColWidth="10" defaultRowHeight="16" x14ac:dyDescent="0.2"/>
  <cols>
    <col min="1" max="1" width="17.6640625" bestFit="1" customWidth="1"/>
    <col min="2" max="2" width="13.6640625" bestFit="1" customWidth="1"/>
    <col min="3" max="7" width="13" bestFit="1" customWidth="1"/>
  </cols>
  <sheetData>
    <row r="1" spans="1:7" s="4" customFormat="1" x14ac:dyDescent="0.2">
      <c r="A1" s="4" t="s">
        <v>35</v>
      </c>
    </row>
    <row r="2" spans="1:7" x14ac:dyDescent="0.2">
      <c r="A2" t="s">
        <v>10</v>
      </c>
      <c r="B2">
        <v>0.1</v>
      </c>
    </row>
    <row r="3" spans="1:7" x14ac:dyDescent="0.2">
      <c r="B3" t="s">
        <v>1</v>
      </c>
    </row>
    <row r="4" spans="1:7" x14ac:dyDescent="0.2">
      <c r="B4">
        <v>2022</v>
      </c>
      <c r="C4">
        <v>2023</v>
      </c>
      <c r="D4">
        <v>2024</v>
      </c>
      <c r="E4">
        <v>2025</v>
      </c>
      <c r="F4">
        <v>2026</v>
      </c>
      <c r="G4">
        <v>2027</v>
      </c>
    </row>
    <row r="5" spans="1:7" x14ac:dyDescent="0.2">
      <c r="A5" t="s">
        <v>2</v>
      </c>
      <c r="B5" s="1">
        <v>0</v>
      </c>
      <c r="C5" s="1">
        <v>1000000</v>
      </c>
      <c r="D5" s="1">
        <v>1000000</v>
      </c>
      <c r="E5" s="2">
        <v>1000000</v>
      </c>
      <c r="F5" s="2">
        <v>1000000</v>
      </c>
      <c r="G5" s="2">
        <v>1000000</v>
      </c>
    </row>
    <row r="6" spans="1:7" x14ac:dyDescent="0.2">
      <c r="A6" t="s">
        <v>6</v>
      </c>
      <c r="B6" s="1">
        <v>0</v>
      </c>
      <c r="C6" s="1">
        <v>-60000</v>
      </c>
      <c r="D6" s="1">
        <v>-60000</v>
      </c>
      <c r="E6" s="2">
        <v>-60000</v>
      </c>
      <c r="F6" s="2">
        <v>-60000</v>
      </c>
      <c r="G6" s="2">
        <v>-60000</v>
      </c>
    </row>
    <row r="7" spans="1:7" x14ac:dyDescent="0.2">
      <c r="A7" t="s">
        <v>3</v>
      </c>
      <c r="B7" s="1">
        <v>0</v>
      </c>
      <c r="C7" s="1">
        <v>0</v>
      </c>
      <c r="D7" s="1">
        <f>-6500*80</f>
        <v>-520000</v>
      </c>
      <c r="E7" s="1">
        <v>0</v>
      </c>
      <c r="F7" s="1">
        <v>0</v>
      </c>
      <c r="G7" s="1">
        <v>0</v>
      </c>
    </row>
    <row r="8" spans="1:7" x14ac:dyDescent="0.2">
      <c r="A8" t="s">
        <v>4</v>
      </c>
      <c r="B8" s="1">
        <v>0</v>
      </c>
      <c r="C8" s="1">
        <f>-79000</f>
        <v>-79000</v>
      </c>
      <c r="D8" s="1">
        <f t="shared" ref="D8:G8" si="0">-79000</f>
        <v>-79000</v>
      </c>
      <c r="E8" s="1">
        <f t="shared" si="0"/>
        <v>-79000</v>
      </c>
      <c r="F8" s="1">
        <f t="shared" si="0"/>
        <v>-79000</v>
      </c>
      <c r="G8" s="1">
        <f t="shared" si="0"/>
        <v>-79000</v>
      </c>
    </row>
    <row r="9" spans="1:7" x14ac:dyDescent="0.2">
      <c r="A9" t="s">
        <v>5</v>
      </c>
      <c r="B9" s="1">
        <v>0</v>
      </c>
      <c r="C9" s="1">
        <v>0</v>
      </c>
      <c r="D9" s="1">
        <v>0</v>
      </c>
      <c r="E9" s="1">
        <v>0</v>
      </c>
      <c r="F9" s="1">
        <v>0</v>
      </c>
      <c r="G9" s="1">
        <v>100000</v>
      </c>
    </row>
    <row r="10" spans="1:7" x14ac:dyDescent="0.2">
      <c r="A10" t="s">
        <v>7</v>
      </c>
      <c r="B10" s="1">
        <v>-1100000</v>
      </c>
      <c r="C10" s="1">
        <v>0</v>
      </c>
      <c r="D10" s="1">
        <v>0</v>
      </c>
      <c r="E10" s="1">
        <v>0</v>
      </c>
      <c r="F10" s="1">
        <v>0</v>
      </c>
      <c r="G10" s="1">
        <v>0</v>
      </c>
    </row>
    <row r="11" spans="1:7" x14ac:dyDescent="0.2">
      <c r="A11" t="s">
        <v>9</v>
      </c>
      <c r="B11" s="1">
        <f t="shared" ref="B11:G11" si="1">SUM(B5:B10)</f>
        <v>-1100000</v>
      </c>
      <c r="C11" s="1">
        <f t="shared" si="1"/>
        <v>861000</v>
      </c>
      <c r="D11" s="1">
        <f t="shared" si="1"/>
        <v>341000</v>
      </c>
      <c r="E11" s="1">
        <f t="shared" si="1"/>
        <v>861000</v>
      </c>
      <c r="F11" s="1">
        <f t="shared" si="1"/>
        <v>861000</v>
      </c>
      <c r="G11" s="1">
        <f t="shared" si="1"/>
        <v>961000</v>
      </c>
    </row>
    <row r="12" spans="1:7" x14ac:dyDescent="0.2">
      <c r="A12" t="s">
        <v>11</v>
      </c>
      <c r="B12" s="3">
        <f t="shared" ref="B12:G12" si="2">B4-$B$4</f>
        <v>0</v>
      </c>
      <c r="C12" s="3">
        <f t="shared" si="2"/>
        <v>1</v>
      </c>
      <c r="D12" s="3">
        <f t="shared" si="2"/>
        <v>2</v>
      </c>
      <c r="E12" s="3">
        <f t="shared" si="2"/>
        <v>3</v>
      </c>
      <c r="F12" s="3">
        <f t="shared" si="2"/>
        <v>4</v>
      </c>
      <c r="G12" s="3">
        <f t="shared" si="2"/>
        <v>5</v>
      </c>
    </row>
    <row r="13" spans="1:7" x14ac:dyDescent="0.2">
      <c r="A13" t="s">
        <v>12</v>
      </c>
      <c r="B13" s="1">
        <f>(B11)/((1+$B$2)^B12)</f>
        <v>-1100000</v>
      </c>
      <c r="C13" s="1">
        <f>(C11)/((1+$B$2)^C12)</f>
        <v>782727.27272727271</v>
      </c>
      <c r="D13" s="1">
        <f t="shared" ref="D13:G13" si="3">(D11)/((1+$B$2)^D12)</f>
        <v>281818.18181818177</v>
      </c>
      <c r="E13" s="1">
        <f>(E11)/((1+$B$2)^E12)</f>
        <v>646882.04357625823</v>
      </c>
      <c r="F13" s="1">
        <f t="shared" si="3"/>
        <v>588074.58506932575</v>
      </c>
      <c r="G13" s="1">
        <f t="shared" si="3"/>
        <v>596705.39145984792</v>
      </c>
    </row>
    <row r="14" spans="1:7" x14ac:dyDescent="0.2">
      <c r="A14" s="1"/>
      <c r="B14" s="1"/>
      <c r="C14" s="1"/>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contents</vt:lpstr>
      <vt:lpstr>simple example blank</vt:lpstr>
      <vt:lpstr>simple</vt:lpstr>
      <vt:lpstr>Q1&amp;2-s1-blank</vt:lpstr>
      <vt:lpstr>Q1&amp;2-s1</vt:lpstr>
      <vt:lpstr>Q1&amp;2-s2-blank</vt:lpstr>
      <vt:lpstr>Q1&amp;2-s2</vt:lpstr>
      <vt:lpstr>Q1&amp;2-s3-blank</vt:lpstr>
      <vt:lpstr>Q1&amp;2-s3</vt:lpstr>
      <vt:lpstr>Q1&amp;2-s4-blank</vt:lpstr>
      <vt:lpstr>Q1&amp;2-s4</vt:lpstr>
      <vt:lpstr>Q1&amp;2-alt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Shamus Siothrun</dc:creator>
  <cp:lastModifiedBy>Arthur Morris</cp:lastModifiedBy>
  <dcterms:created xsi:type="dcterms:W3CDTF">2023-02-27T09:37:44Z</dcterms:created>
  <dcterms:modified xsi:type="dcterms:W3CDTF">2026-03-02T07:20:16Z</dcterms:modified>
</cp:coreProperties>
</file>